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Администрация\ЖКХ\"/>
    </mc:Choice>
  </mc:AlternateContent>
  <xr:revisionPtr revIDLastSave="0" documentId="8_{59C98FF0-8326-4806-BE25-0C5B787C02B0}" xr6:coauthVersionLast="37" xr6:coauthVersionMax="37" xr10:uidLastSave="{00000000-0000-0000-0000-000000000000}"/>
  <bookViews>
    <workbookView xWindow="-120" yWindow="-120" windowWidth="20730" windowHeight="11160" xr2:uid="{81AA1827-4D0C-4CEB-A90C-A8D3358BEABC}"/>
  </bookViews>
  <sheets>
    <sheet name="Лист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3" i="1" l="1"/>
  <c r="J64" i="1"/>
  <c r="J65" i="1"/>
  <c r="J66" i="1"/>
  <c r="J62" i="1"/>
  <c r="K56" i="1" l="1"/>
  <c r="K54" i="1"/>
  <c r="K53" i="1"/>
  <c r="K51" i="1"/>
  <c r="K50" i="1"/>
  <c r="K48" i="1"/>
  <c r="K44" i="1"/>
  <c r="K43" i="1"/>
  <c r="K41" i="1"/>
  <c r="K38" i="1"/>
  <c r="K37" i="1"/>
  <c r="K35" i="1"/>
  <c r="K33" i="1"/>
  <c r="K31" i="1"/>
  <c r="K29" i="1"/>
  <c r="K23" i="1"/>
  <c r="K22" i="1"/>
  <c r="K20" i="1"/>
  <c r="K19" i="1"/>
  <c r="K16" i="1"/>
  <c r="K15" i="1"/>
  <c r="K13" i="1"/>
  <c r="K12" i="1"/>
  <c r="K8" i="1"/>
  <c r="J44" i="1"/>
  <c r="F44" i="1"/>
  <c r="F43" i="1"/>
  <c r="F41" i="1" l="1"/>
  <c r="F33" i="1" l="1"/>
  <c r="F31" i="1"/>
  <c r="F9" i="1" l="1"/>
  <c r="F26" i="1" l="1"/>
  <c r="F56" i="1" l="1"/>
  <c r="F54" i="1"/>
  <c r="F53" i="1"/>
  <c r="F51" i="1"/>
  <c r="F50" i="1"/>
  <c r="F48" i="1"/>
  <c r="F38" i="1"/>
  <c r="F37" i="1"/>
  <c r="F35" i="1"/>
  <c r="F30" i="1"/>
  <c r="F29" i="1"/>
  <c r="F23" i="1"/>
  <c r="F22" i="1"/>
  <c r="F20" i="1"/>
  <c r="F19" i="1"/>
  <c r="F17" i="1"/>
  <c r="F16" i="1"/>
  <c r="F15" i="1"/>
  <c r="F13" i="1"/>
  <c r="F12" i="1"/>
  <c r="F10" i="1"/>
  <c r="F8" i="1"/>
  <c r="K17" i="1"/>
  <c r="F72" i="1"/>
  <c r="J56" i="1"/>
  <c r="J54" i="1"/>
  <c r="J53" i="1"/>
  <c r="J51" i="1"/>
  <c r="J50" i="1"/>
  <c r="J48" i="1"/>
  <c r="J43" i="1"/>
  <c r="J41" i="1"/>
  <c r="J38" i="1"/>
  <c r="J37" i="1"/>
  <c r="J35" i="1"/>
  <c r="J33" i="1"/>
  <c r="J31" i="1"/>
  <c r="J29" i="1"/>
  <c r="J23" i="1"/>
  <c r="J22" i="1"/>
  <c r="J20" i="1"/>
  <c r="J19" i="1"/>
  <c r="J17" i="1"/>
  <c r="J16" i="1"/>
  <c r="J15" i="1"/>
  <c r="J13" i="1"/>
  <c r="J12" i="1"/>
  <c r="J8" i="1"/>
  <c r="J59" i="1" l="1"/>
  <c r="J58" i="1"/>
</calcChain>
</file>

<file path=xl/sharedStrings.xml><?xml version="1.0" encoding="utf-8"?>
<sst xmlns="http://schemas.openxmlformats.org/spreadsheetml/2006/main" count="124" uniqueCount="94">
  <si>
    <t>Постановление об утверждении тарифа</t>
  </si>
  <si>
    <t>Наименование Поселения</t>
  </si>
  <si>
    <t>Экономически обоснованный тариф (без учёта НДС)</t>
  </si>
  <si>
    <t>Тарифы для населения (с учётом НДС)</t>
  </si>
  <si>
    <t>% отношение тарифа для населения к экономически обоснованному тарифу</t>
  </si>
  <si>
    <t>с 01.07.2019 по 31.12.2019г.</t>
  </si>
  <si>
    <t>Приволжское городское поселение</t>
  </si>
  <si>
    <t>МУП "Приволжское ТЭП"</t>
  </si>
  <si>
    <t>Плёсское городское поселение</t>
  </si>
  <si>
    <t>ООО "УЮТ"</t>
  </si>
  <si>
    <t>Ингарское сельское поселение</t>
  </si>
  <si>
    <t>Новское сельское поселение</t>
  </si>
  <si>
    <t>Рождественское сельское поселение</t>
  </si>
  <si>
    <r>
      <rPr>
        <b/>
        <sz val="9"/>
        <color theme="1"/>
        <rFont val="Calibri"/>
        <family val="2"/>
        <charset val="204"/>
        <scheme val="minor"/>
      </rPr>
      <t>МУП "Приволжское ТЭП"</t>
    </r>
    <r>
      <rPr>
        <sz val="9"/>
        <color theme="1"/>
        <rFont val="Calibri"/>
        <family val="2"/>
        <charset val="204"/>
        <scheme val="minor"/>
      </rPr>
      <t xml:space="preserve"> с. Ингарь</t>
    </r>
  </si>
  <si>
    <r>
      <rPr>
        <b/>
        <sz val="9"/>
        <color theme="1"/>
        <rFont val="Calibri"/>
        <family val="2"/>
        <charset val="204"/>
        <scheme val="minor"/>
      </rPr>
      <t>МУП "Приволжское ТЭП"</t>
    </r>
    <r>
      <rPr>
        <sz val="9"/>
        <color theme="1"/>
        <rFont val="Calibri"/>
        <family val="2"/>
        <charset val="204"/>
        <scheme val="minor"/>
      </rPr>
      <t xml:space="preserve"> с. Толпыгино</t>
    </r>
  </si>
  <si>
    <r>
      <rPr>
        <b/>
        <sz val="9"/>
        <color theme="1"/>
        <rFont val="Calibri"/>
        <family val="2"/>
        <charset val="204"/>
        <scheme val="minor"/>
      </rPr>
      <t>МУП "Приволжское ТЭП</t>
    </r>
    <r>
      <rPr>
        <sz val="9"/>
        <color theme="1"/>
        <rFont val="Calibri"/>
        <family val="2"/>
        <charset val="204"/>
        <scheme val="minor"/>
      </rPr>
      <t>" с. Новое</t>
    </r>
  </si>
  <si>
    <r>
      <rPr>
        <b/>
        <sz val="9"/>
        <color theme="1"/>
        <rFont val="Calibri"/>
        <family val="2"/>
        <charset val="204"/>
        <scheme val="minor"/>
      </rPr>
      <t>МУП "Приволжское ТЭП</t>
    </r>
    <r>
      <rPr>
        <sz val="9"/>
        <color theme="1"/>
        <rFont val="Calibri"/>
        <family val="2"/>
        <charset val="204"/>
        <scheme val="minor"/>
      </rPr>
      <t>" с. Рождествено и населенные пункты кроме с. Сараево</t>
    </r>
  </si>
  <si>
    <r>
      <rPr>
        <b/>
        <sz val="9"/>
        <color theme="1"/>
        <rFont val="Calibri"/>
        <family val="2"/>
        <charset val="204"/>
        <scheme val="minor"/>
      </rPr>
      <t>МУП "Приволжское ТЭП"</t>
    </r>
    <r>
      <rPr>
        <sz val="9"/>
        <color theme="1"/>
        <rFont val="Calibri"/>
        <family val="2"/>
        <charset val="204"/>
        <scheme val="minor"/>
      </rPr>
      <t xml:space="preserve"> с. Сараево</t>
    </r>
  </si>
  <si>
    <t>ВОДООТВЕДЕНИЕ</t>
  </si>
  <si>
    <t>МУП "Сервис-центр г. Приволжска"</t>
  </si>
  <si>
    <t>МУП "Приволжское ТЭП" (на транспортировку)</t>
  </si>
  <si>
    <r>
      <rPr>
        <b/>
        <sz val="9"/>
        <color theme="1"/>
        <rFont val="Calibri"/>
        <family val="2"/>
        <charset val="204"/>
        <scheme val="minor"/>
      </rPr>
      <t>МУП "Приволжское ТЭП"</t>
    </r>
    <r>
      <rPr>
        <sz val="9"/>
        <color theme="1"/>
        <rFont val="Calibri"/>
        <family val="2"/>
        <charset val="204"/>
        <scheme val="minor"/>
      </rPr>
      <t xml:space="preserve"> населенные пункты кроме  с. Новое</t>
    </r>
  </si>
  <si>
    <r>
      <rPr>
        <b/>
        <sz val="9"/>
        <color theme="1"/>
        <rFont val="Calibri"/>
        <family val="2"/>
        <charset val="204"/>
        <scheme val="minor"/>
      </rPr>
      <t>МУП "Приволжское ТЭП"</t>
    </r>
    <r>
      <rPr>
        <sz val="9"/>
        <color theme="1"/>
        <rFont val="Calibri"/>
        <family val="2"/>
        <charset val="204"/>
        <scheme val="minor"/>
      </rPr>
      <t xml:space="preserve"> населенные пункты кроме с. Новое</t>
    </r>
  </si>
  <si>
    <t>ГОРЯЧЕЕ ВОДОСНАБЖЕНИЕ</t>
  </si>
  <si>
    <t>ТЕПЛОСНАБЖЕНИЕ</t>
  </si>
  <si>
    <t>ЭЛЕКТРОСНАБЖЕНИЕ</t>
  </si>
  <si>
    <t>Приволжское и Плёсское городские поселения</t>
  </si>
  <si>
    <t>Ингарское, Новское и Рождественское сельские поселения</t>
  </si>
  <si>
    <t>ГАЗОСНАБЖЕНИЕ</t>
  </si>
  <si>
    <t>Приволжское, Плёсское г.п.; Ингарское, Новское с.п.</t>
  </si>
  <si>
    <t>УТИЛИЗАЦИЯ (ЗАХОРОНЕНИЕ ТБО)</t>
  </si>
  <si>
    <t>Приволжское и Плёсское г.п.; Ингарское, Новское и Рождественское С.П.</t>
  </si>
  <si>
    <t>Региональный оператор по обращению с твердыми коммунальными отходами на 2019 год</t>
  </si>
  <si>
    <t>Тарифы для МУП "Приволжское МПО ЖКХ"</t>
  </si>
  <si>
    <t>ТВЁРДОЕ ТОПЛИВО</t>
  </si>
  <si>
    <t>ООО "УЮТ" (НДС не облагается)</t>
  </si>
  <si>
    <r>
      <rPr>
        <b/>
        <sz val="9"/>
        <color theme="1"/>
        <rFont val="Calibri"/>
        <family val="2"/>
        <charset val="204"/>
        <scheme val="minor"/>
      </rPr>
      <t>КФХ Смирнов С.М</t>
    </r>
    <r>
      <rPr>
        <sz val="9"/>
        <color theme="1"/>
        <rFont val="Calibri"/>
        <family val="2"/>
        <charset val="204"/>
        <scheme val="minor"/>
      </rPr>
      <t>. (НДС не облагается)</t>
    </r>
  </si>
  <si>
    <t>ООО "РИАТ-Энерго"</t>
  </si>
  <si>
    <t>-</t>
  </si>
  <si>
    <r>
      <t>ООО "УЮТ"</t>
    </r>
    <r>
      <rPr>
        <sz val="9"/>
        <color theme="1"/>
        <rFont val="Calibri"/>
        <family val="2"/>
        <charset val="204"/>
        <scheme val="minor"/>
      </rPr>
      <t xml:space="preserve"> (НДС не облагается)</t>
    </r>
  </si>
  <si>
    <t>Природный газ на приготовление пищи и (или) нагрев воды с использованием газовой плиты и (или) нагрев воды с использованием газового нагревателя</t>
  </si>
  <si>
    <t>Приодный газ на нужды отопления жилых помещений (жилых домов, квартир, комнат) , за исключением используемых для предпринимальсой деятельности</t>
  </si>
  <si>
    <t>Природный газ на нужды отопления жилых помещений (жилых домов, квартир, комнат), за исключением используемых для осуществления профессиональной или индивидуальной предпринимательской деятельности, на приготовление пищи и (или) нагрев воды при наличии индивидуального или общего (квартирного) прибора учёта газа, фиксирующего весь объем потребляемого газа</t>
  </si>
  <si>
    <t>Природный газ на прочие цели</t>
  </si>
  <si>
    <t>Природный газ на нужды отопления, нагрев воды и (или) выработку электроэнергии с использованием котельных всех типов и (или) иного оборудования, находящихся в общей долевой собственности собственников помещений в МКД</t>
  </si>
  <si>
    <t>516,28                  (Плата за одного чел. 516,28*0,18=92,93 руб./чел.)</t>
  </si>
  <si>
    <r>
      <rPr>
        <b/>
        <sz val="9"/>
        <color theme="1"/>
        <rFont val="Calibri"/>
        <family val="2"/>
        <charset val="204"/>
        <scheme val="minor"/>
      </rPr>
      <t>МУП "Приволжское ТЭП</t>
    </r>
    <r>
      <rPr>
        <sz val="9"/>
        <color theme="1"/>
        <rFont val="Calibri"/>
        <family val="2"/>
        <charset val="204"/>
        <scheme val="minor"/>
      </rPr>
      <t>" ул. Ташкентская</t>
    </r>
  </si>
  <si>
    <r>
      <t>44,29 руб./м3 - компонент на ХВ;</t>
    </r>
    <r>
      <rPr>
        <b/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Calibri"/>
        <family val="2"/>
        <charset val="204"/>
        <scheme val="minor"/>
      </rPr>
      <t>2 369,13 руб./Гкал - компонент на тепловую энергию;                           уд. кол. тепл. энергии на подогрев ГВ - 0,065214           (</t>
    </r>
    <r>
      <rPr>
        <b/>
        <sz val="9"/>
        <color theme="1"/>
        <rFont val="Calibri"/>
        <family val="2"/>
        <charset val="204"/>
        <scheme val="minor"/>
      </rPr>
      <t>198,79</t>
    </r>
    <r>
      <rPr>
        <sz val="9"/>
        <color theme="1"/>
        <rFont val="Calibri"/>
        <family val="2"/>
        <charset val="204"/>
        <scheme val="minor"/>
      </rPr>
      <t xml:space="preserve"> руб./м3)</t>
    </r>
  </si>
  <si>
    <r>
      <t>44,29 руб./м3 - компонент на ХВ;</t>
    </r>
    <r>
      <rPr>
        <b/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Calibri"/>
        <family val="2"/>
        <charset val="204"/>
        <scheme val="minor"/>
      </rPr>
      <t>2376,62 руб./Гкал - компонент на тепловую энергию;                           уд. кол. тепл. энергии на подогрев ГВ - 0,065087                         (</t>
    </r>
    <r>
      <rPr>
        <b/>
        <sz val="9"/>
        <color theme="1"/>
        <rFont val="Calibri"/>
        <family val="2"/>
        <charset val="204"/>
        <scheme val="minor"/>
      </rPr>
      <t>198,98</t>
    </r>
    <r>
      <rPr>
        <sz val="9"/>
        <color theme="1"/>
        <rFont val="Calibri"/>
        <family val="2"/>
        <charset val="204"/>
        <scheme val="minor"/>
      </rPr>
      <t xml:space="preserve"> руб./м3)</t>
    </r>
  </si>
  <si>
    <t xml:space="preserve">35,27 руб/м3 - компонент на ХВ, 3475,04 руб./Гкал  - компонент на тепловую энергию            уд. кол. тепл. энергии на подогрев ГВ - 0,063026     254,29 руб./м3                            </t>
  </si>
  <si>
    <r>
      <rPr>
        <b/>
        <sz val="9"/>
        <color theme="1"/>
        <rFont val="Calibri"/>
        <family val="2"/>
        <charset val="204"/>
        <scheme val="minor"/>
      </rPr>
      <t xml:space="preserve">ООО "Сибгазойл+" </t>
    </r>
    <r>
      <rPr>
        <sz val="9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Сжиженный газ в 50-литровых баллонах с учетом затрат по доставке газа до потребителя (НДС не облагается)</t>
    </r>
  </si>
  <si>
    <r>
      <rPr>
        <b/>
        <sz val="9"/>
        <color theme="1"/>
        <rFont val="Calibri"/>
        <family val="2"/>
        <charset val="204"/>
        <scheme val="minor"/>
      </rPr>
      <t xml:space="preserve">ООО "Иваново СГ-Сервис"  </t>
    </r>
    <r>
      <rPr>
        <sz val="9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Сжиженный газ в 50-литровых баллонах с учетом затрат по доставке газа до потребителя (НДС не облагается)</t>
    </r>
  </si>
  <si>
    <t>с 01.08.2019г.     43,35 руб./кг</t>
  </si>
  <si>
    <t>с 01.08.2019г.          38,32 руб./кг</t>
  </si>
  <si>
    <t>Постановлеие Деп. ЭиТ от 25.12.2018 № 241-г/1 "О розничных ценах на сжиженный газ, реализуемый ООО "Сибгазойл+" населению Ивановской области для бытовых нужд Постановлеие Деп. ЭиТ от 29.07.2019 № 28-г/1 "О розничных ценах на сжиженный газ, реализуемый ООО "Сибгазойл+" населению Ивановской области для бытовых нужд</t>
  </si>
  <si>
    <t>Постановлеие Деп. ЭиТ от 25.12.2018 № 241-г/2 "О розничных ценах на сжиженный газ, реализуемый ООО "Иваново СГ-Сервис" населению Ивановской области для бытовых нужд Постановлеие Деп. ЭиТ от 29.07.2019 № 28-г/2 "О розничных ценах на сжиженный газ, реализуемый ООО "Иваново СГ-Сервис" населению Ивановской области для бытовых нужд</t>
  </si>
  <si>
    <t>Постановление Деп. ЭиТ Ив. Обл. от 07.12.2018 № 235-г/2 "О розничных ценах на природный газ, реализуемый населению Ивановской области"                                                 Постановление Деп. ЭиТ Ив. Обл. от 20.06.2019 № 21-г/1 "О розничных ценах на природный газ, реализуемый населению Ивановской области"</t>
  </si>
  <si>
    <t>Сравнительная таблица тарифов на коммунальные услуги в разрезе Поселений Приволжского муниципального района 2019-2020 гг.</t>
  </si>
  <si>
    <t>с 01.01.2020г. По 30.06.2020</t>
  </si>
  <si>
    <t>с 01.07.2020 по 31.12.2020г.</t>
  </si>
  <si>
    <t>тарифы не регулируются (на договорной основе)</t>
  </si>
  <si>
    <t>ООО "Яковлевская текстильная мануфактура"</t>
  </si>
  <si>
    <t>ТЕХНИЧЕСКОЕ ВОДОСНАБЖЕНИЕ</t>
  </si>
  <si>
    <t>Постановление Деп. ЭиТ от 13.12.2019 № 56-к/1 "Об установлении  и корректировке тарифов в сфере холодного водоснабжения и водоотведения для организаций, оказывающих услуги потребителям Приволжского муниципального района"</t>
  </si>
  <si>
    <t>Постановление Деп. ЭиТ Ив. Обл. от 13.12.2019 № 56-т/18 "Об установлении долгосрочных тарифов на тепловую энергию, долгосрочных параметров регулирования для ООО "УЮТ" (Приволжский район) на 2020-2022 годы"</t>
  </si>
  <si>
    <t>% повышения тарифа с 01.07.2020г.</t>
  </si>
  <si>
    <t>с 01.07.2019г. По 31.12.2019</t>
  </si>
  <si>
    <t>ХОЛОДНОЕ ВОДОСНАБЖЕНИЕ (питьевая вода)</t>
  </si>
  <si>
    <t>Постановление Деп. ЭиТ от 20.12.2019 № 59-э/1 "О тарифах на электрическую энергию для населения и пиравленных к нему категорий портебитей по Иванеовской области на 2020 год"</t>
  </si>
  <si>
    <t>Постановление Деп. ЭиТ от 20.12.2019 № 59-к/18 "Об установлении предельного единого тарифа на услугу регионального оператора по обращению с твердыми коммунальными отходами на 2020 год"</t>
  </si>
  <si>
    <t>531,77 (Плата за одного чел. 531,77*0,18=95,72 руб./чел.)</t>
  </si>
  <si>
    <t>Постановление Деп. ЭиТ Ив. обл. от 20.12.2019 № 59-гв/12 "Об установлении тарифов на горячую воду, поставляемую потребителям Приволжского муниципального района Ивановской области с использованием закрытых систем горячего водоснабжения, производственных программ в сфере горячего водосн7абжения на 2020 год"</t>
  </si>
  <si>
    <t>ООО "ТЭС-Приволжск"</t>
  </si>
  <si>
    <r>
      <t>44,29 руб./м3 - компонент на ХВ;</t>
    </r>
    <r>
      <rPr>
        <b/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Calibri"/>
        <family val="2"/>
        <charset val="204"/>
        <scheme val="minor"/>
      </rPr>
      <t>2 369,13 руб./Гкал - компонент на тепловую энергию;                           уд. кол. тепл. энергии на подогрев ГВ - 0,0651           (</t>
    </r>
    <r>
      <rPr>
        <b/>
        <sz val="9"/>
        <color theme="1"/>
        <rFont val="Calibri"/>
        <family val="2"/>
        <charset val="204"/>
        <scheme val="minor"/>
      </rPr>
      <t>198,52</t>
    </r>
    <r>
      <rPr>
        <sz val="9"/>
        <color theme="1"/>
        <rFont val="Calibri"/>
        <family val="2"/>
        <charset val="204"/>
        <scheme val="minor"/>
      </rPr>
      <t xml:space="preserve"> руб./м3)</t>
    </r>
  </si>
  <si>
    <r>
      <t>44,81 руб./м3 - компонент на ХВ;</t>
    </r>
    <r>
      <rPr>
        <b/>
        <sz val="9"/>
        <color theme="1"/>
        <rFont val="Calibri"/>
        <family val="2"/>
        <charset val="204"/>
        <scheme val="minor"/>
      </rPr>
      <t xml:space="preserve"> 2655,65</t>
    </r>
    <r>
      <rPr>
        <sz val="9"/>
        <color theme="1"/>
        <rFont val="Calibri"/>
        <family val="2"/>
        <charset val="204"/>
        <scheme val="minor"/>
      </rPr>
      <t xml:space="preserve"> руб./Гкал - компонент на тепловую энергию;                           уд. кол. тепл. энергии на подогрев ГВ - 0,0651          (</t>
    </r>
    <r>
      <rPr>
        <b/>
        <sz val="9"/>
        <color theme="1"/>
        <rFont val="Calibri"/>
        <family val="2"/>
        <charset val="204"/>
        <scheme val="minor"/>
      </rPr>
      <t xml:space="preserve">217,69 </t>
    </r>
    <r>
      <rPr>
        <sz val="9"/>
        <color theme="1"/>
        <rFont val="Calibri"/>
        <family val="2"/>
        <charset val="204"/>
        <scheme val="minor"/>
      </rPr>
      <t>руб./м3)</t>
    </r>
  </si>
  <si>
    <r>
      <t>44,29 руб./м3 - компонент на ХВ;</t>
    </r>
    <r>
      <rPr>
        <b/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Calibri"/>
        <family val="2"/>
        <charset val="204"/>
        <scheme val="minor"/>
      </rPr>
      <t>2113,52 руб./Гкал - компонент на тепловую энергию;                           уд. кол. тепл. энергии на подогрев ГВ - 0,0652                        (</t>
    </r>
    <r>
      <rPr>
        <b/>
        <sz val="9"/>
        <color theme="1"/>
        <rFont val="Calibri"/>
        <family val="2"/>
        <charset val="204"/>
        <scheme val="minor"/>
      </rPr>
      <t xml:space="preserve">182,09 </t>
    </r>
    <r>
      <rPr>
        <sz val="9"/>
        <color theme="1"/>
        <rFont val="Calibri"/>
        <family val="2"/>
        <charset val="204"/>
        <scheme val="minor"/>
      </rPr>
      <t>руб./м3)</t>
    </r>
  </si>
  <si>
    <r>
      <t>44,81 руб./м3 - компонент на ХВ;</t>
    </r>
    <r>
      <rPr>
        <b/>
        <sz val="9"/>
        <color theme="1"/>
        <rFont val="Calibri"/>
        <family val="2"/>
        <charset val="204"/>
        <scheme val="minor"/>
      </rPr>
      <t xml:space="preserve"> 2134,38</t>
    </r>
    <r>
      <rPr>
        <sz val="9"/>
        <color theme="1"/>
        <rFont val="Calibri"/>
        <family val="2"/>
        <charset val="204"/>
        <scheme val="minor"/>
      </rPr>
      <t xml:space="preserve"> руб./Гкал - компонент на тепловую энергию;                           уд. кол. тепл. энергии на подогрев ГВ - 0,0652                         (</t>
    </r>
    <r>
      <rPr>
        <b/>
        <sz val="9"/>
        <color theme="1"/>
        <rFont val="Calibri"/>
        <family val="2"/>
        <charset val="204"/>
        <scheme val="minor"/>
      </rPr>
      <t xml:space="preserve">183,97 </t>
    </r>
    <r>
      <rPr>
        <sz val="9"/>
        <color theme="1"/>
        <rFont val="Calibri"/>
        <family val="2"/>
        <charset val="204"/>
        <scheme val="minor"/>
      </rPr>
      <t>руб./м3)</t>
    </r>
  </si>
  <si>
    <r>
      <t xml:space="preserve">35,65 руб/м3 - компонент на ХВ, 3700,81 руб./Гкал  - компонент на тепловую энергию            уд. кол. тепл. энергии на подогрев ГВ - 0,0632     </t>
    </r>
    <r>
      <rPr>
        <b/>
        <sz val="9"/>
        <color theme="1"/>
        <rFont val="Calibri"/>
        <family val="2"/>
        <charset val="204"/>
        <scheme val="minor"/>
      </rPr>
      <t>269,54</t>
    </r>
    <r>
      <rPr>
        <sz val="9"/>
        <color theme="1"/>
        <rFont val="Calibri"/>
        <family val="2"/>
        <charset val="204"/>
        <scheme val="minor"/>
      </rPr>
      <t xml:space="preserve"> руб./м3                            </t>
    </r>
  </si>
  <si>
    <t xml:space="preserve">36,23 руб/м3 - компонент на ХВ, 3833,36 руб./Гкал  - компонент на тепловую энергию            уд. кол. тепл. энергии на подогрев ГВ - 0,0632      руб./м3      278,50 руб./м3)      </t>
  </si>
  <si>
    <t>Постановление Деп. ЭиТ Ив. обл. от 20.12.2019 № 59-т/64 "об установлении тарифов на тепловую энергию, теплоноситель для потребителей ООО "ТЭС - Приволжск" на 2020 год"</t>
  </si>
  <si>
    <t>нет постановления</t>
  </si>
  <si>
    <t>Постановление Деп. ЭиТ от 20.12.2019 № 59-к/15 "О корректировке тарифов на захоронение твердых коммунальных отходов для организаций, оказывающих услуги потребителям на территории Ивановской области"</t>
  </si>
  <si>
    <t>Исчполнитель: Нечаева Н.Л. тел. 8 (49339) 4-26-92</t>
  </si>
  <si>
    <r>
      <rPr>
        <b/>
        <sz val="9"/>
        <color theme="1"/>
        <rFont val="Calibri"/>
        <family val="2"/>
        <charset val="204"/>
        <scheme val="minor"/>
      </rPr>
      <t>ООО "ТЭС-Приволжск"</t>
    </r>
    <r>
      <rPr>
        <sz val="9"/>
        <color theme="1"/>
        <rFont val="Calibri"/>
        <family val="2"/>
        <charset val="204"/>
        <scheme val="minor"/>
      </rPr>
      <t xml:space="preserve"> теплоноситель острый и редуцированный пар </t>
    </r>
  </si>
  <si>
    <r>
      <rPr>
        <b/>
        <sz val="9"/>
        <color theme="1"/>
        <rFont val="Calibri"/>
        <family val="2"/>
        <charset val="204"/>
        <scheme val="minor"/>
      </rPr>
      <t>ООО "ТЭС-Приволжск</t>
    </r>
    <r>
      <rPr>
        <sz val="9"/>
        <color theme="1"/>
        <rFont val="Calibri"/>
        <family val="2"/>
        <charset val="204"/>
        <scheme val="minor"/>
      </rPr>
      <t>" теплоноситель вода</t>
    </r>
  </si>
  <si>
    <r>
      <rPr>
        <b/>
        <sz val="9"/>
        <color theme="1"/>
        <rFont val="Calibri"/>
        <family val="2"/>
        <charset val="204"/>
        <scheme val="minor"/>
      </rPr>
      <t>ООО "ТЭС-Приволжск"</t>
    </r>
    <r>
      <rPr>
        <sz val="9"/>
        <color theme="1"/>
        <rFont val="Calibri"/>
        <family val="2"/>
        <charset val="204"/>
        <scheme val="minor"/>
      </rPr>
      <t xml:space="preserve">            с. Ингарь</t>
    </r>
  </si>
  <si>
    <r>
      <rPr>
        <b/>
        <sz val="9"/>
        <color theme="1"/>
        <rFont val="Calibri"/>
        <family val="2"/>
        <charset val="204"/>
        <scheme val="minor"/>
      </rPr>
      <t xml:space="preserve">ООО "ТЭС-Приволжск"          </t>
    </r>
    <r>
      <rPr>
        <sz val="9"/>
        <color theme="1"/>
        <rFont val="Calibri"/>
        <family val="2"/>
        <charset val="204"/>
        <scheme val="minor"/>
      </rPr>
      <t xml:space="preserve"> с. Толпыгино</t>
    </r>
  </si>
  <si>
    <t>ООО "ТЭС-Приволжск"               с. Новое</t>
  </si>
  <si>
    <t>Постановление Деп. ЭиТ от 30.12.2019 № 62-к/9 "Об установлении цен на твердое топливо, реализуемое организациями и индивидуальными предпринимателями на территории Ивановской области"</t>
  </si>
  <si>
    <t>5786,49     (марка Д)</t>
  </si>
  <si>
    <t>5509                   ( марка ДПК)</t>
  </si>
  <si>
    <t>5509          (марка ДПК)</t>
  </si>
  <si>
    <r>
      <t>ИП Бубнов А.Ю</t>
    </r>
    <r>
      <rPr>
        <sz val="8"/>
        <color theme="1"/>
        <rFont val="Calibri"/>
        <family val="2"/>
        <charset val="204"/>
        <scheme val="minor"/>
      </rPr>
      <t xml:space="preserve">                          (с учётом НДС) </t>
    </r>
  </si>
  <si>
    <r>
      <t xml:space="preserve">МУП Фурмановского муниципального района "Теплосеть"                               </t>
    </r>
    <r>
      <rPr>
        <sz val="8"/>
        <color theme="1"/>
        <rFont val="Calibri"/>
        <family val="2"/>
        <charset val="204"/>
        <scheme val="minor"/>
      </rPr>
      <t>(с учётом НДС)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</si>
</sst>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wrapText="1"/>
    </xf>
    <xf numFmtId="0" fontId="6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9" fontId="7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9" fontId="3" fillId="0" borderId="1" xfId="1" applyFont="1" applyBorder="1" applyAlignment="1">
      <alignment horizontal="center" vertical="center"/>
    </xf>
    <xf numFmtId="10" fontId="7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9" fontId="7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9" fontId="7" fillId="0" borderId="1" xfId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0" fillId="0" borderId="0" xfId="0" applyAlignment="1"/>
    <xf numFmtId="2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top" wrapText="1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9" fontId="7" fillId="0" borderId="5" xfId="1" applyFont="1" applyBorder="1" applyAlignment="1">
      <alignment horizontal="center" vertical="center"/>
    </xf>
    <xf numFmtId="9" fontId="7" fillId="0" borderId="8" xfId="1" applyFont="1" applyBorder="1" applyAlignment="1">
      <alignment horizontal="center" vertical="center"/>
    </xf>
    <xf numFmtId="9" fontId="7" fillId="0" borderId="6" xfId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8012F-B63A-4751-AA78-19B5FD76D731}">
  <dimension ref="A2:K80"/>
  <sheetViews>
    <sheetView tabSelected="1" workbookViewId="0">
      <selection activeCell="A2" sqref="A2:K3"/>
    </sheetView>
  </sheetViews>
  <sheetFormatPr defaultRowHeight="15" x14ac:dyDescent="0.25"/>
  <cols>
    <col min="1" max="1" width="20.5703125" customWidth="1"/>
    <col min="2" max="2" width="19.5703125" customWidth="1"/>
    <col min="3" max="3" width="11.28515625" customWidth="1"/>
    <col min="4" max="4" width="11.5703125" customWidth="1"/>
    <col min="5" max="6" width="11.7109375" customWidth="1"/>
    <col min="7" max="7" width="10.7109375" customWidth="1"/>
    <col min="8" max="9" width="11.28515625" customWidth="1"/>
    <col min="10" max="10" width="11.140625" customWidth="1"/>
    <col min="11" max="11" width="12.7109375" customWidth="1"/>
  </cols>
  <sheetData>
    <row r="2" spans="1:11" x14ac:dyDescent="0.25">
      <c r="A2" s="46" t="s">
        <v>57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27" customHeight="1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25.5" customHeight="1" x14ac:dyDescent="0.25">
      <c r="A4" s="56" t="s">
        <v>0</v>
      </c>
      <c r="B4" s="56" t="s">
        <v>1</v>
      </c>
      <c r="C4" s="53" t="s">
        <v>2</v>
      </c>
      <c r="D4" s="54"/>
      <c r="E4" s="54"/>
      <c r="F4" s="55"/>
      <c r="G4" s="53" t="s">
        <v>3</v>
      </c>
      <c r="H4" s="54"/>
      <c r="I4" s="54"/>
      <c r="J4" s="55"/>
      <c r="K4" s="48" t="s">
        <v>4</v>
      </c>
    </row>
    <row r="5" spans="1:11" ht="51" customHeight="1" x14ac:dyDescent="0.25">
      <c r="A5" s="57"/>
      <c r="B5" s="57"/>
      <c r="C5" s="5" t="s">
        <v>5</v>
      </c>
      <c r="D5" s="5" t="s">
        <v>58</v>
      </c>
      <c r="E5" s="5" t="s">
        <v>59</v>
      </c>
      <c r="F5" s="5" t="s">
        <v>65</v>
      </c>
      <c r="G5" s="5" t="s">
        <v>66</v>
      </c>
      <c r="H5" s="5" t="s">
        <v>58</v>
      </c>
      <c r="I5" s="5" t="s">
        <v>59</v>
      </c>
      <c r="J5" s="5" t="s">
        <v>65</v>
      </c>
      <c r="K5" s="49"/>
    </row>
    <row r="6" spans="1:11" ht="15.75" customHeight="1" x14ac:dyDescent="0.25">
      <c r="A6" s="77" t="s">
        <v>63</v>
      </c>
      <c r="B6" s="58" t="s">
        <v>67</v>
      </c>
      <c r="C6" s="59"/>
      <c r="D6" s="59"/>
      <c r="E6" s="59"/>
      <c r="F6" s="59"/>
      <c r="G6" s="59"/>
      <c r="H6" s="59"/>
      <c r="I6" s="59"/>
      <c r="J6" s="59"/>
      <c r="K6" s="60"/>
    </row>
    <row r="7" spans="1:11" ht="15" customHeight="1" x14ac:dyDescent="0.25">
      <c r="A7" s="78"/>
      <c r="B7" s="50" t="s">
        <v>6</v>
      </c>
      <c r="C7" s="51"/>
      <c r="D7" s="51"/>
      <c r="E7" s="51"/>
      <c r="F7" s="51"/>
      <c r="G7" s="51"/>
      <c r="H7" s="51"/>
      <c r="I7" s="51"/>
      <c r="J7" s="51"/>
      <c r="K7" s="52"/>
    </row>
    <row r="8" spans="1:11" ht="22.5" customHeight="1" x14ac:dyDescent="0.25">
      <c r="A8" s="78"/>
      <c r="B8" s="14" t="s">
        <v>7</v>
      </c>
      <c r="C8" s="26">
        <v>44.29</v>
      </c>
      <c r="D8" s="26">
        <v>44.29</v>
      </c>
      <c r="E8" s="10">
        <v>44.81</v>
      </c>
      <c r="F8" s="12">
        <f>E8/D8</f>
        <v>1.0117407992774894</v>
      </c>
      <c r="G8" s="26">
        <v>24.82</v>
      </c>
      <c r="H8" s="26">
        <v>24.82</v>
      </c>
      <c r="I8" s="10">
        <v>26.21</v>
      </c>
      <c r="J8" s="12">
        <f>I8/H8</f>
        <v>1.0560032232070911</v>
      </c>
      <c r="K8" s="12">
        <f>I8/53.772</f>
        <v>0.48742840139849741</v>
      </c>
    </row>
    <row r="9" spans="1:11" ht="22.5" customHeight="1" x14ac:dyDescent="0.25">
      <c r="A9" s="78"/>
      <c r="B9" s="14" t="s">
        <v>37</v>
      </c>
      <c r="C9" s="32">
        <v>24.53</v>
      </c>
      <c r="D9" s="32">
        <v>24.53</v>
      </c>
      <c r="E9" s="32">
        <v>24.88</v>
      </c>
      <c r="F9" s="34">
        <f>E9/D9</f>
        <v>1.0142682429677945</v>
      </c>
      <c r="G9" s="32"/>
      <c r="H9" s="32"/>
      <c r="I9" s="32"/>
      <c r="J9" s="34"/>
      <c r="K9" s="34"/>
    </row>
    <row r="10" spans="1:11" ht="36" customHeight="1" x14ac:dyDescent="0.25">
      <c r="A10" s="78"/>
      <c r="B10" s="8" t="s">
        <v>61</v>
      </c>
      <c r="C10" s="26">
        <v>10.47</v>
      </c>
      <c r="D10" s="26">
        <v>10.47</v>
      </c>
      <c r="E10" s="10">
        <v>11.3</v>
      </c>
      <c r="F10" s="12">
        <f>E10/D10</f>
        <v>1.0792741165234001</v>
      </c>
      <c r="G10" s="10" t="s">
        <v>38</v>
      </c>
      <c r="H10" s="10" t="s">
        <v>38</v>
      </c>
      <c r="I10" s="10" t="s">
        <v>38</v>
      </c>
      <c r="J10" s="10"/>
      <c r="K10" s="10"/>
    </row>
    <row r="11" spans="1:11" ht="15.75" customHeight="1" x14ac:dyDescent="0.25">
      <c r="A11" s="78"/>
      <c r="B11" s="50" t="s">
        <v>8</v>
      </c>
      <c r="C11" s="51"/>
      <c r="D11" s="51"/>
      <c r="E11" s="51"/>
      <c r="F11" s="51"/>
      <c r="G11" s="51"/>
      <c r="H11" s="51"/>
      <c r="I11" s="51"/>
      <c r="J11" s="51"/>
      <c r="K11" s="52"/>
    </row>
    <row r="12" spans="1:11" ht="20.25" customHeight="1" x14ac:dyDescent="0.25">
      <c r="A12" s="78"/>
      <c r="B12" s="3" t="s">
        <v>7</v>
      </c>
      <c r="C12" s="27">
        <v>44.29</v>
      </c>
      <c r="D12" s="27">
        <v>44.29</v>
      </c>
      <c r="E12" s="10">
        <v>44.81</v>
      </c>
      <c r="F12" s="12">
        <f>E12/D12</f>
        <v>1.0117407992774894</v>
      </c>
      <c r="G12" s="27">
        <v>43.48</v>
      </c>
      <c r="H12" s="27">
        <v>43.48</v>
      </c>
      <c r="I12" s="10">
        <v>45.91</v>
      </c>
      <c r="J12" s="12">
        <f>I12/H12</f>
        <v>1.0558877644894205</v>
      </c>
      <c r="K12" s="12">
        <f>I12/53.772</f>
        <v>0.85379007661980211</v>
      </c>
    </row>
    <row r="13" spans="1:11" ht="27" customHeight="1" x14ac:dyDescent="0.25">
      <c r="A13" s="78"/>
      <c r="B13" s="6" t="s">
        <v>35</v>
      </c>
      <c r="C13" s="30">
        <v>35.65</v>
      </c>
      <c r="D13" s="27">
        <v>35.65</v>
      </c>
      <c r="E13" s="10">
        <v>36.229999999999997</v>
      </c>
      <c r="F13" s="12">
        <f>E13/D13</f>
        <v>1.0162692847124823</v>
      </c>
      <c r="G13" s="10">
        <v>35.24</v>
      </c>
      <c r="H13" s="27">
        <v>35.24</v>
      </c>
      <c r="I13" s="10">
        <v>36.229999999999997</v>
      </c>
      <c r="J13" s="12">
        <f>I13/H13</f>
        <v>1.0280930760499432</v>
      </c>
      <c r="K13" s="18">
        <f>I13/43.476</f>
        <v>0.83333333333333326</v>
      </c>
    </row>
    <row r="14" spans="1:11" ht="17.25" customHeight="1" x14ac:dyDescent="0.25">
      <c r="A14" s="78"/>
      <c r="B14" s="50" t="s">
        <v>10</v>
      </c>
      <c r="C14" s="51"/>
      <c r="D14" s="51"/>
      <c r="E14" s="51"/>
      <c r="F14" s="51"/>
      <c r="G14" s="51"/>
      <c r="H14" s="51"/>
      <c r="I14" s="51"/>
      <c r="J14" s="51"/>
      <c r="K14" s="52"/>
    </row>
    <row r="15" spans="1:11" ht="35.25" customHeight="1" x14ac:dyDescent="0.25">
      <c r="A15" s="78"/>
      <c r="B15" s="6" t="s">
        <v>13</v>
      </c>
      <c r="C15" s="27">
        <v>44.29</v>
      </c>
      <c r="D15" s="27">
        <v>44.29</v>
      </c>
      <c r="E15" s="10">
        <v>44.81</v>
      </c>
      <c r="F15" s="12">
        <f>E15/D15</f>
        <v>1.0117407992774894</v>
      </c>
      <c r="G15" s="27">
        <v>21.01</v>
      </c>
      <c r="H15" s="27">
        <v>21.01</v>
      </c>
      <c r="I15" s="10">
        <v>22.19</v>
      </c>
      <c r="J15" s="12">
        <f>I15/H15</f>
        <v>1.0561637315564016</v>
      </c>
      <c r="K15" s="12">
        <f>I15/53.772</f>
        <v>0.41266830320612963</v>
      </c>
    </row>
    <row r="16" spans="1:11" ht="30.75" customHeight="1" x14ac:dyDescent="0.25">
      <c r="A16" s="78"/>
      <c r="B16" s="6" t="s">
        <v>14</v>
      </c>
      <c r="C16" s="27">
        <v>44.29</v>
      </c>
      <c r="D16" s="27">
        <v>44.29</v>
      </c>
      <c r="E16" s="10">
        <v>44.81</v>
      </c>
      <c r="F16" s="12">
        <f>E16/D16</f>
        <v>1.0117407992774894</v>
      </c>
      <c r="G16" s="27">
        <v>25.96</v>
      </c>
      <c r="H16" s="27">
        <v>25.96</v>
      </c>
      <c r="I16" s="10">
        <v>27.41</v>
      </c>
      <c r="J16" s="12">
        <f>I16/H16</f>
        <v>1.055855161787365</v>
      </c>
      <c r="K16" s="12">
        <f>I16/53.772</f>
        <v>0.50974484862009972</v>
      </c>
    </row>
    <row r="17" spans="1:11" ht="32.25" customHeight="1" x14ac:dyDescent="0.25">
      <c r="A17" s="78"/>
      <c r="B17" s="6" t="s">
        <v>36</v>
      </c>
      <c r="C17" s="27">
        <v>14.52</v>
      </c>
      <c r="D17" s="10">
        <v>14.52</v>
      </c>
      <c r="E17" s="10">
        <v>15.33</v>
      </c>
      <c r="F17" s="12">
        <f>E17/D17</f>
        <v>1.0557851239669422</v>
      </c>
      <c r="G17" s="27">
        <v>14.52</v>
      </c>
      <c r="H17" s="10">
        <v>14.52</v>
      </c>
      <c r="I17" s="10">
        <v>15.33</v>
      </c>
      <c r="J17" s="12">
        <f>I17/H17</f>
        <v>1.0557851239669422</v>
      </c>
      <c r="K17" s="12">
        <f>I17/E17</f>
        <v>1</v>
      </c>
    </row>
    <row r="18" spans="1:11" ht="15" customHeight="1" x14ac:dyDescent="0.25">
      <c r="A18" s="78"/>
      <c r="B18" s="61" t="s">
        <v>11</v>
      </c>
      <c r="C18" s="62"/>
      <c r="D18" s="62"/>
      <c r="E18" s="62"/>
      <c r="F18" s="62"/>
      <c r="G18" s="62"/>
      <c r="H18" s="62"/>
      <c r="I18" s="62"/>
      <c r="J18" s="62"/>
      <c r="K18" s="63"/>
    </row>
    <row r="19" spans="1:11" ht="32.25" customHeight="1" x14ac:dyDescent="0.25">
      <c r="A19" s="78"/>
      <c r="B19" s="17" t="s">
        <v>15</v>
      </c>
      <c r="C19" s="27">
        <v>44.29</v>
      </c>
      <c r="D19" s="27">
        <v>44.29</v>
      </c>
      <c r="E19" s="10">
        <v>44.81</v>
      </c>
      <c r="F19" s="12">
        <f>E19/D19</f>
        <v>1.0117407992774894</v>
      </c>
      <c r="G19" s="27">
        <v>52.04</v>
      </c>
      <c r="H19" s="27">
        <v>52.04</v>
      </c>
      <c r="I19" s="10">
        <v>54.96</v>
      </c>
      <c r="J19" s="12">
        <f>I19/H19</f>
        <v>1.0561106840891623</v>
      </c>
      <c r="K19" s="12">
        <f>I19/53.772</f>
        <v>1.0220932827493863</v>
      </c>
    </row>
    <row r="20" spans="1:11" ht="36.75" x14ac:dyDescent="0.25">
      <c r="A20" s="78"/>
      <c r="B20" s="6" t="s">
        <v>22</v>
      </c>
      <c r="C20" s="27">
        <v>44.29</v>
      </c>
      <c r="D20" s="27">
        <v>44.29</v>
      </c>
      <c r="E20" s="10">
        <v>44.81</v>
      </c>
      <c r="F20" s="12">
        <f>E20/D20</f>
        <v>1.0117407992774894</v>
      </c>
      <c r="G20" s="27">
        <v>32.29</v>
      </c>
      <c r="H20" s="27">
        <v>32.29</v>
      </c>
      <c r="I20" s="10">
        <v>34.1</v>
      </c>
      <c r="J20" s="12">
        <f>I20/H20</f>
        <v>1.0560545060390214</v>
      </c>
      <c r="K20" s="12">
        <f>I20/53.772</f>
        <v>0.63415904188053263</v>
      </c>
    </row>
    <row r="21" spans="1:11" ht="18" customHeight="1" x14ac:dyDescent="0.25">
      <c r="A21" s="78"/>
      <c r="B21" s="50" t="s">
        <v>12</v>
      </c>
      <c r="C21" s="51"/>
      <c r="D21" s="51"/>
      <c r="E21" s="51"/>
      <c r="F21" s="51"/>
      <c r="G21" s="51"/>
      <c r="H21" s="51"/>
      <c r="I21" s="51"/>
      <c r="J21" s="51"/>
      <c r="K21" s="52"/>
    </row>
    <row r="22" spans="1:11" ht="48.75" x14ac:dyDescent="0.25">
      <c r="A22" s="78"/>
      <c r="B22" s="6" t="s">
        <v>16</v>
      </c>
      <c r="C22" s="27">
        <v>44.29</v>
      </c>
      <c r="D22" s="27">
        <v>44.29</v>
      </c>
      <c r="E22" s="10">
        <v>44.81</v>
      </c>
      <c r="F22" s="12">
        <f>E22/D22</f>
        <v>1.0117407992774894</v>
      </c>
      <c r="G22" s="27">
        <v>28.55</v>
      </c>
      <c r="H22" s="27">
        <v>28.55</v>
      </c>
      <c r="I22" s="10">
        <v>30.14</v>
      </c>
      <c r="J22" s="12">
        <f>I22/H22</f>
        <v>1.0556917688266199</v>
      </c>
      <c r="K22" s="12">
        <f>I22/53.773</f>
        <v>0.56050434232793411</v>
      </c>
    </row>
    <row r="23" spans="1:11" ht="27.75" customHeight="1" x14ac:dyDescent="0.25">
      <c r="A23" s="78"/>
      <c r="B23" s="6" t="s">
        <v>17</v>
      </c>
      <c r="C23" s="27">
        <v>44.29</v>
      </c>
      <c r="D23" s="27">
        <v>44.29</v>
      </c>
      <c r="E23" s="10">
        <v>44.81</v>
      </c>
      <c r="F23" s="12">
        <f>E23/D23</f>
        <v>1.0117407992774894</v>
      </c>
      <c r="G23" s="27">
        <v>18.82</v>
      </c>
      <c r="H23" s="27">
        <v>18.82</v>
      </c>
      <c r="I23" s="10">
        <v>19.87</v>
      </c>
      <c r="J23" s="12">
        <f>I23/H23</f>
        <v>1.0557917109458024</v>
      </c>
      <c r="K23" s="12">
        <f>I23/53.773</f>
        <v>0.36951630000185964</v>
      </c>
    </row>
    <row r="24" spans="1:11" ht="20.25" customHeight="1" x14ac:dyDescent="0.25">
      <c r="A24" s="78"/>
      <c r="B24" s="99" t="s">
        <v>62</v>
      </c>
      <c r="C24" s="100"/>
      <c r="D24" s="100"/>
      <c r="E24" s="100"/>
      <c r="F24" s="100"/>
      <c r="G24" s="100"/>
      <c r="H24" s="100"/>
      <c r="I24" s="100"/>
      <c r="J24" s="100"/>
      <c r="K24" s="101"/>
    </row>
    <row r="25" spans="1:11" ht="22.5" customHeight="1" x14ac:dyDescent="0.25">
      <c r="A25" s="78"/>
      <c r="B25" s="102" t="s">
        <v>6</v>
      </c>
      <c r="C25" s="103"/>
      <c r="D25" s="103"/>
      <c r="E25" s="103"/>
      <c r="F25" s="103"/>
      <c r="G25" s="103"/>
      <c r="H25" s="103"/>
      <c r="I25" s="103"/>
      <c r="J25" s="103"/>
      <c r="K25" s="104"/>
    </row>
    <row r="26" spans="1:11" ht="42" customHeight="1" x14ac:dyDescent="0.25">
      <c r="A26" s="78"/>
      <c r="B26" s="8" t="s">
        <v>61</v>
      </c>
      <c r="C26" s="27"/>
      <c r="D26" s="27">
        <v>29.36</v>
      </c>
      <c r="E26" s="27">
        <v>30.95</v>
      </c>
      <c r="F26" s="29">
        <f>E26/D26</f>
        <v>1.0541553133514987</v>
      </c>
      <c r="G26" s="27"/>
      <c r="H26" s="27"/>
      <c r="I26" s="27"/>
      <c r="J26" s="29"/>
      <c r="K26" s="29"/>
    </row>
    <row r="27" spans="1:11" ht="24" customHeight="1" x14ac:dyDescent="0.25">
      <c r="A27" s="78"/>
      <c r="B27" s="111" t="s">
        <v>18</v>
      </c>
      <c r="C27" s="112"/>
      <c r="D27" s="112"/>
      <c r="E27" s="112"/>
      <c r="F27" s="112"/>
      <c r="G27" s="112"/>
      <c r="H27" s="112"/>
      <c r="I27" s="112"/>
      <c r="J27" s="112"/>
      <c r="K27" s="113"/>
    </row>
    <row r="28" spans="1:11" ht="21.75" customHeight="1" x14ac:dyDescent="0.25">
      <c r="A28" s="78"/>
      <c r="B28" s="50" t="s">
        <v>6</v>
      </c>
      <c r="C28" s="51"/>
      <c r="D28" s="51"/>
      <c r="E28" s="51"/>
      <c r="F28" s="51"/>
      <c r="G28" s="51"/>
      <c r="H28" s="51"/>
      <c r="I28" s="51"/>
      <c r="J28" s="51"/>
      <c r="K28" s="52"/>
    </row>
    <row r="29" spans="1:11" ht="30.75" customHeight="1" x14ac:dyDescent="0.25">
      <c r="A29" s="78"/>
      <c r="B29" s="8" t="s">
        <v>19</v>
      </c>
      <c r="C29" s="27">
        <v>27.02</v>
      </c>
      <c r="D29" s="27">
        <v>27.02</v>
      </c>
      <c r="E29" s="10">
        <v>28.53</v>
      </c>
      <c r="F29" s="12">
        <f>E29/D29</f>
        <v>1.0558845299777944</v>
      </c>
      <c r="G29" s="27">
        <v>20.010000000000002</v>
      </c>
      <c r="H29" s="27">
        <v>20.010000000000002</v>
      </c>
      <c r="I29" s="10">
        <v>21.13</v>
      </c>
      <c r="J29" s="12">
        <f>I29/H29</f>
        <v>1.0559720139930033</v>
      </c>
      <c r="K29" s="12">
        <f>I29/34.236</f>
        <v>0.61718658721813302</v>
      </c>
    </row>
    <row r="30" spans="1:11" ht="33" customHeight="1" x14ac:dyDescent="0.25">
      <c r="A30" s="78"/>
      <c r="B30" s="6" t="s">
        <v>20</v>
      </c>
      <c r="C30" s="27">
        <v>4.2300000000000004</v>
      </c>
      <c r="D30" s="27">
        <v>4.2300000000000004</v>
      </c>
      <c r="E30" s="10">
        <v>4.78</v>
      </c>
      <c r="F30" s="12">
        <f>E30/D30</f>
        <v>1.1300236406619384</v>
      </c>
      <c r="G30" s="10"/>
      <c r="H30" s="10"/>
      <c r="I30" s="10"/>
      <c r="J30" s="10"/>
      <c r="K30" s="10"/>
    </row>
    <row r="31" spans="1:11" ht="31.5" customHeight="1" x14ac:dyDescent="0.25">
      <c r="A31" s="78"/>
      <c r="B31" s="17" t="s">
        <v>46</v>
      </c>
      <c r="C31" s="27">
        <v>62.77</v>
      </c>
      <c r="D31" s="27">
        <v>54.6</v>
      </c>
      <c r="E31" s="10">
        <v>54.6</v>
      </c>
      <c r="F31" s="35">
        <f>E31/D31</f>
        <v>1</v>
      </c>
      <c r="G31" s="27">
        <v>24.04</v>
      </c>
      <c r="H31" s="27">
        <v>24.04</v>
      </c>
      <c r="I31" s="10">
        <v>25.38</v>
      </c>
      <c r="J31" s="12">
        <f>I31/H31</f>
        <v>1.0557404326123128</v>
      </c>
      <c r="K31" s="12">
        <f>I31/65.52</f>
        <v>0.38736263736263737</v>
      </c>
    </row>
    <row r="32" spans="1:11" ht="24.75" customHeight="1" x14ac:dyDescent="0.25">
      <c r="A32" s="78"/>
      <c r="B32" s="50" t="s">
        <v>8</v>
      </c>
      <c r="C32" s="51"/>
      <c r="D32" s="51"/>
      <c r="E32" s="51"/>
      <c r="F32" s="51"/>
      <c r="G32" s="51"/>
      <c r="H32" s="51"/>
      <c r="I32" s="51"/>
      <c r="J32" s="51"/>
      <c r="K32" s="52"/>
    </row>
    <row r="33" spans="1:11" ht="24.75" customHeight="1" x14ac:dyDescent="0.25">
      <c r="A33" s="78"/>
      <c r="B33" s="14" t="s">
        <v>7</v>
      </c>
      <c r="C33" s="27">
        <v>97.87</v>
      </c>
      <c r="D33" s="27">
        <v>97.87</v>
      </c>
      <c r="E33" s="10">
        <v>98.15</v>
      </c>
      <c r="F33" s="35">
        <f>E33/D33</f>
        <v>1.0028609379789517</v>
      </c>
      <c r="G33" s="27">
        <v>50.51</v>
      </c>
      <c r="H33" s="27">
        <v>50.51</v>
      </c>
      <c r="I33" s="10">
        <v>53.34</v>
      </c>
      <c r="J33" s="12">
        <f>I33/H33</f>
        <v>1.0560285092060979</v>
      </c>
      <c r="K33" s="12">
        <f>I33/117.78</f>
        <v>0.45287824758023437</v>
      </c>
    </row>
    <row r="34" spans="1:11" ht="24.75" customHeight="1" x14ac:dyDescent="0.25">
      <c r="A34" s="78"/>
      <c r="B34" s="50" t="s">
        <v>10</v>
      </c>
      <c r="C34" s="51"/>
      <c r="D34" s="51"/>
      <c r="E34" s="51"/>
      <c r="F34" s="51"/>
      <c r="G34" s="51"/>
      <c r="H34" s="51"/>
      <c r="I34" s="51"/>
      <c r="J34" s="51"/>
      <c r="K34" s="52"/>
    </row>
    <row r="35" spans="1:11" ht="24.75" x14ac:dyDescent="0.25">
      <c r="A35" s="78"/>
      <c r="B35" s="6" t="s">
        <v>13</v>
      </c>
      <c r="C35" s="27">
        <v>97.87</v>
      </c>
      <c r="D35" s="27">
        <v>97.87</v>
      </c>
      <c r="E35" s="10">
        <v>98.15</v>
      </c>
      <c r="F35" s="35">
        <f>E35/D35</f>
        <v>1.0028609379789517</v>
      </c>
      <c r="G35" s="27">
        <v>43.02</v>
      </c>
      <c r="H35" s="27">
        <v>43.02</v>
      </c>
      <c r="I35" s="10">
        <v>45.43</v>
      </c>
      <c r="J35" s="12">
        <f>I35/H35</f>
        <v>1.0560204556020454</v>
      </c>
      <c r="K35" s="12">
        <f>I35/117.78</f>
        <v>0.38571913737476649</v>
      </c>
    </row>
    <row r="36" spans="1:11" ht="24.75" customHeight="1" x14ac:dyDescent="0.25">
      <c r="A36" s="78"/>
      <c r="B36" s="50" t="s">
        <v>11</v>
      </c>
      <c r="C36" s="51"/>
      <c r="D36" s="51"/>
      <c r="E36" s="51"/>
      <c r="F36" s="51"/>
      <c r="G36" s="51"/>
      <c r="H36" s="51"/>
      <c r="I36" s="51"/>
      <c r="J36" s="51"/>
      <c r="K36" s="52"/>
    </row>
    <row r="37" spans="1:11" ht="29.25" customHeight="1" x14ac:dyDescent="0.25">
      <c r="A37" s="78"/>
      <c r="B37" s="6" t="s">
        <v>15</v>
      </c>
      <c r="C37" s="27">
        <v>97.87</v>
      </c>
      <c r="D37" s="27">
        <v>97.87</v>
      </c>
      <c r="E37" s="10">
        <v>98.15</v>
      </c>
      <c r="F37" s="35">
        <f>E37/D37</f>
        <v>1.0028609379789517</v>
      </c>
      <c r="G37" s="27">
        <v>53.77</v>
      </c>
      <c r="H37" s="27">
        <v>53.77</v>
      </c>
      <c r="I37" s="10">
        <v>56.78</v>
      </c>
      <c r="J37" s="12">
        <f>I37/H37</f>
        <v>1.0559791705411938</v>
      </c>
      <c r="K37" s="12">
        <f>I37/117.78</f>
        <v>0.48208524367464767</v>
      </c>
    </row>
    <row r="38" spans="1:11" ht="46.5" customHeight="1" x14ac:dyDescent="0.25">
      <c r="A38" s="79"/>
      <c r="B38" s="17" t="s">
        <v>21</v>
      </c>
      <c r="C38" s="27">
        <v>97.87</v>
      </c>
      <c r="D38" s="27">
        <v>97.87</v>
      </c>
      <c r="E38" s="10">
        <v>98.15</v>
      </c>
      <c r="F38" s="35">
        <f>E38/D38</f>
        <v>1.0028609379789517</v>
      </c>
      <c r="G38" s="11">
        <v>66</v>
      </c>
      <c r="H38" s="11">
        <v>66</v>
      </c>
      <c r="I38" s="11">
        <v>69.7</v>
      </c>
      <c r="J38" s="12">
        <f>I38/H38</f>
        <v>1.0560606060606061</v>
      </c>
      <c r="K38" s="12">
        <f>I38/117.78</f>
        <v>0.59178128714552558</v>
      </c>
    </row>
    <row r="39" spans="1:11" ht="23.25" customHeight="1" x14ac:dyDescent="0.25">
      <c r="A39" s="71" t="s">
        <v>71</v>
      </c>
      <c r="B39" s="43" t="s">
        <v>23</v>
      </c>
      <c r="C39" s="44"/>
      <c r="D39" s="44"/>
      <c r="E39" s="44"/>
      <c r="F39" s="44"/>
      <c r="G39" s="44"/>
      <c r="H39" s="44"/>
      <c r="I39" s="44"/>
      <c r="J39" s="44"/>
      <c r="K39" s="45"/>
    </row>
    <row r="40" spans="1:11" ht="24" customHeight="1" x14ac:dyDescent="0.25">
      <c r="A40" s="72"/>
      <c r="B40" s="40" t="s">
        <v>6</v>
      </c>
      <c r="C40" s="41"/>
      <c r="D40" s="41"/>
      <c r="E40" s="41"/>
      <c r="F40" s="41"/>
      <c r="G40" s="41"/>
      <c r="H40" s="41"/>
      <c r="I40" s="41"/>
      <c r="J40" s="41"/>
      <c r="K40" s="42"/>
    </row>
    <row r="41" spans="1:11" ht="186.75" customHeight="1" x14ac:dyDescent="0.25">
      <c r="A41" s="72"/>
      <c r="B41" s="14" t="s">
        <v>72</v>
      </c>
      <c r="C41" s="13" t="s">
        <v>47</v>
      </c>
      <c r="D41" s="13" t="s">
        <v>73</v>
      </c>
      <c r="E41" s="13" t="s">
        <v>74</v>
      </c>
      <c r="F41" s="12">
        <f>217.69/198.52</f>
        <v>1.0965645778762845</v>
      </c>
      <c r="G41" s="11">
        <v>175.6</v>
      </c>
      <c r="H41" s="36">
        <v>175.6</v>
      </c>
      <c r="I41" s="11">
        <v>185.43</v>
      </c>
      <c r="J41" s="12">
        <f>I41/H41</f>
        <v>1.0559794988610478</v>
      </c>
      <c r="K41" s="12">
        <f>I41/261.228</f>
        <v>0.70983968027929623</v>
      </c>
    </row>
    <row r="42" spans="1:11" ht="19.5" customHeight="1" x14ac:dyDescent="0.25">
      <c r="A42" s="72"/>
      <c r="B42" s="40" t="s">
        <v>8</v>
      </c>
      <c r="C42" s="41"/>
      <c r="D42" s="41"/>
      <c r="E42" s="41"/>
      <c r="F42" s="41"/>
      <c r="G42" s="41"/>
      <c r="H42" s="41"/>
      <c r="I42" s="41"/>
      <c r="J42" s="41"/>
      <c r="K42" s="42"/>
    </row>
    <row r="43" spans="1:11" ht="168" x14ac:dyDescent="0.25">
      <c r="A43" s="73"/>
      <c r="B43" s="14" t="s">
        <v>72</v>
      </c>
      <c r="C43" s="13" t="s">
        <v>48</v>
      </c>
      <c r="D43" s="13" t="s">
        <v>75</v>
      </c>
      <c r="E43" s="13" t="s">
        <v>76</v>
      </c>
      <c r="F43" s="12">
        <f>183.97/182.09</f>
        <v>1.0103245647756605</v>
      </c>
      <c r="G43" s="27">
        <v>216.16</v>
      </c>
      <c r="H43" s="10">
        <v>216.16</v>
      </c>
      <c r="I43" s="10">
        <v>220.76</v>
      </c>
      <c r="J43" s="12">
        <f>I43/H43</f>
        <v>1.0212805329385639</v>
      </c>
      <c r="K43" s="12">
        <f>I43/220.764</f>
        <v>0.99998188110380304</v>
      </c>
    </row>
    <row r="44" spans="1:11" ht="159.75" customHeight="1" x14ac:dyDescent="0.25">
      <c r="A44" s="1"/>
      <c r="B44" s="20" t="s">
        <v>9</v>
      </c>
      <c r="C44" s="22" t="s">
        <v>49</v>
      </c>
      <c r="D44" s="22" t="s">
        <v>77</v>
      </c>
      <c r="E44" s="22" t="s">
        <v>78</v>
      </c>
      <c r="F44" s="24">
        <f>278.5/269.54</f>
        <v>1.033241819396008</v>
      </c>
      <c r="G44" s="10">
        <v>209.42</v>
      </c>
      <c r="H44" s="10">
        <v>212.56</v>
      </c>
      <c r="I44" s="32">
        <v>224.46</v>
      </c>
      <c r="J44" s="34">
        <f>I44/H44</f>
        <v>1.0559841926985323</v>
      </c>
      <c r="K44" s="25">
        <f>I44/334.2</f>
        <v>0.67163375224416522</v>
      </c>
    </row>
    <row r="45" spans="1:11" ht="18.75" customHeight="1" x14ac:dyDescent="0.25">
      <c r="A45" s="74" t="s">
        <v>79</v>
      </c>
      <c r="B45" s="43" t="s">
        <v>24</v>
      </c>
      <c r="C45" s="44"/>
      <c r="D45" s="44"/>
      <c r="E45" s="44"/>
      <c r="F45" s="44"/>
      <c r="G45" s="44"/>
      <c r="H45" s="44"/>
      <c r="I45" s="44"/>
      <c r="J45" s="44"/>
      <c r="K45" s="45"/>
    </row>
    <row r="46" spans="1:11" ht="19.5" customHeight="1" x14ac:dyDescent="0.25">
      <c r="A46" s="75"/>
      <c r="B46" s="40" t="s">
        <v>6</v>
      </c>
      <c r="C46" s="41"/>
      <c r="D46" s="41"/>
      <c r="E46" s="41"/>
      <c r="F46" s="41"/>
      <c r="G46" s="41"/>
      <c r="H46" s="41"/>
      <c r="I46" s="41"/>
      <c r="J46" s="41"/>
      <c r="K46" s="42"/>
    </row>
    <row r="47" spans="1:11" ht="60" x14ac:dyDescent="0.25">
      <c r="A47" s="75"/>
      <c r="B47" s="5" t="s">
        <v>83</v>
      </c>
      <c r="C47" s="13" t="s">
        <v>60</v>
      </c>
      <c r="D47" s="13" t="s">
        <v>60</v>
      </c>
      <c r="E47" s="13" t="s">
        <v>60</v>
      </c>
      <c r="F47" s="10"/>
      <c r="G47" s="10"/>
      <c r="H47" s="10"/>
      <c r="I47" s="10"/>
      <c r="J47" s="10"/>
      <c r="K47" s="10"/>
    </row>
    <row r="48" spans="1:11" ht="37.5" customHeight="1" x14ac:dyDescent="0.25">
      <c r="A48" s="75"/>
      <c r="B48" s="17" t="s">
        <v>84</v>
      </c>
      <c r="C48" s="27">
        <v>2369.13</v>
      </c>
      <c r="D48" s="10">
        <v>2369.13</v>
      </c>
      <c r="E48" s="10">
        <v>2655.65</v>
      </c>
      <c r="F48" s="12">
        <f>E48/D48</f>
        <v>1.1209389100640319</v>
      </c>
      <c r="G48" s="27">
        <v>2434.5500000000002</v>
      </c>
      <c r="H48" s="10">
        <v>2434.5500000000002</v>
      </c>
      <c r="I48" s="10">
        <v>2570.88</v>
      </c>
      <c r="J48" s="12">
        <f>I48/H48</f>
        <v>1.0559980283830688</v>
      </c>
      <c r="K48" s="12">
        <f>I48/3186.78</f>
        <v>0.80673281494172799</v>
      </c>
    </row>
    <row r="49" spans="1:11" ht="17.25" customHeight="1" x14ac:dyDescent="0.25">
      <c r="A49" s="75"/>
      <c r="B49" s="40" t="s">
        <v>8</v>
      </c>
      <c r="C49" s="41"/>
      <c r="D49" s="41"/>
      <c r="E49" s="41"/>
      <c r="F49" s="41"/>
      <c r="G49" s="41"/>
      <c r="H49" s="41"/>
      <c r="I49" s="41"/>
      <c r="J49" s="41"/>
      <c r="K49" s="42"/>
    </row>
    <row r="50" spans="1:11" ht="39" customHeight="1" x14ac:dyDescent="0.25">
      <c r="A50" s="76"/>
      <c r="B50" s="15" t="s">
        <v>72</v>
      </c>
      <c r="C50" s="27">
        <v>2376.62</v>
      </c>
      <c r="D50" s="10">
        <v>2113.52</v>
      </c>
      <c r="E50" s="10">
        <v>2134.38</v>
      </c>
      <c r="F50" s="35">
        <f>E50/D50</f>
        <v>1.0098697906809493</v>
      </c>
      <c r="G50" s="27">
        <v>2508.1799999999998</v>
      </c>
      <c r="H50" s="10">
        <v>2508.1799999999998</v>
      </c>
      <c r="I50" s="10">
        <v>2561.2600000000002</v>
      </c>
      <c r="J50" s="12">
        <f>I50/H50</f>
        <v>1.0211627554641216</v>
      </c>
      <c r="K50" s="12">
        <f>I50/2561.256</f>
        <v>1.0000015617337745</v>
      </c>
    </row>
    <row r="51" spans="1:11" ht="105" customHeight="1" x14ac:dyDescent="0.25">
      <c r="A51" s="2" t="s">
        <v>64</v>
      </c>
      <c r="B51" s="21" t="s">
        <v>39</v>
      </c>
      <c r="C51" s="27">
        <v>3700.81</v>
      </c>
      <c r="D51" s="10">
        <v>3700.81</v>
      </c>
      <c r="E51" s="10">
        <v>3833.36</v>
      </c>
      <c r="F51" s="12">
        <f>E51/D51</f>
        <v>1.0358164834184949</v>
      </c>
      <c r="G51" s="27">
        <v>2466.38</v>
      </c>
      <c r="H51" s="10">
        <v>2466.38</v>
      </c>
      <c r="I51" s="10">
        <v>2604.5</v>
      </c>
      <c r="J51" s="12">
        <f>I51/H51</f>
        <v>1.0560011028308696</v>
      </c>
      <c r="K51" s="12">
        <f>I51/4600.032</f>
        <v>0.56619171344894992</v>
      </c>
    </row>
    <row r="52" spans="1:11" ht="18.75" customHeight="1" x14ac:dyDescent="0.25">
      <c r="A52" s="71" t="s">
        <v>79</v>
      </c>
      <c r="B52" s="40" t="s">
        <v>10</v>
      </c>
      <c r="C52" s="41"/>
      <c r="D52" s="41"/>
      <c r="E52" s="41"/>
      <c r="F52" s="41"/>
      <c r="G52" s="41"/>
      <c r="H52" s="41"/>
      <c r="I52" s="41"/>
      <c r="J52" s="41"/>
      <c r="K52" s="42"/>
    </row>
    <row r="53" spans="1:11" ht="33" customHeight="1" x14ac:dyDescent="0.25">
      <c r="A53" s="72"/>
      <c r="B53" s="17" t="s">
        <v>85</v>
      </c>
      <c r="C53" s="27">
        <v>2225.21</v>
      </c>
      <c r="D53" s="10">
        <v>2225.21</v>
      </c>
      <c r="E53" s="10">
        <v>2349.17</v>
      </c>
      <c r="F53" s="12">
        <f>E53/D53</f>
        <v>1.0557071018016277</v>
      </c>
      <c r="G53" s="27">
        <v>1741.51</v>
      </c>
      <c r="H53" s="10">
        <v>1741.51</v>
      </c>
      <c r="I53" s="10">
        <v>1839.03</v>
      </c>
      <c r="J53" s="12">
        <f>I53/H53</f>
        <v>1.0559973815826496</v>
      </c>
      <c r="K53" s="12">
        <f>I53/2819.004</f>
        <v>0.65236870894826682</v>
      </c>
    </row>
    <row r="54" spans="1:11" ht="33" customHeight="1" x14ac:dyDescent="0.25">
      <c r="A54" s="72"/>
      <c r="B54" s="17" t="s">
        <v>86</v>
      </c>
      <c r="C54" s="27">
        <v>4437.25</v>
      </c>
      <c r="D54" s="10">
        <v>4437.25</v>
      </c>
      <c r="E54" s="10">
        <v>4705.24</v>
      </c>
      <c r="F54" s="12">
        <f>E54/D54</f>
        <v>1.0603955152402951</v>
      </c>
      <c r="G54" s="27">
        <v>2425.9499999999998</v>
      </c>
      <c r="H54" s="10">
        <v>2425.9499999999998</v>
      </c>
      <c r="I54" s="10">
        <v>2561.8000000000002</v>
      </c>
      <c r="J54" s="12">
        <f>I54/H54</f>
        <v>1.0559986809291206</v>
      </c>
      <c r="K54" s="12">
        <f>I54/5646.288</f>
        <v>0.45371401529642136</v>
      </c>
    </row>
    <row r="55" spans="1:11" ht="21" customHeight="1" x14ac:dyDescent="0.25">
      <c r="A55" s="72"/>
      <c r="B55" s="40" t="s">
        <v>11</v>
      </c>
      <c r="C55" s="41"/>
      <c r="D55" s="41"/>
      <c r="E55" s="41"/>
      <c r="F55" s="41"/>
      <c r="G55" s="41"/>
      <c r="H55" s="41"/>
      <c r="I55" s="41"/>
      <c r="J55" s="41"/>
      <c r="K55" s="42"/>
    </row>
    <row r="56" spans="1:11" ht="63.75" customHeight="1" x14ac:dyDescent="0.25">
      <c r="A56" s="73"/>
      <c r="B56" s="16" t="s">
        <v>87</v>
      </c>
      <c r="C56" s="27">
        <v>3091.24</v>
      </c>
      <c r="D56" s="10">
        <v>3091.24</v>
      </c>
      <c r="E56" s="10">
        <v>3262.41</v>
      </c>
      <c r="F56" s="12">
        <f>E56/D56</f>
        <v>1.0553726012862152</v>
      </c>
      <c r="G56" s="27">
        <v>2567.7600000000002</v>
      </c>
      <c r="H56" s="10">
        <v>2567.7600000000002</v>
      </c>
      <c r="I56" s="10">
        <v>2711.55</v>
      </c>
      <c r="J56" s="12">
        <f>I56/H56</f>
        <v>1.0559982241330965</v>
      </c>
      <c r="K56" s="12">
        <f>I56/3914.892</f>
        <v>0.69262447086662937</v>
      </c>
    </row>
    <row r="57" spans="1:11" ht="19.5" customHeight="1" x14ac:dyDescent="0.25">
      <c r="A57" s="82" t="s">
        <v>68</v>
      </c>
      <c r="B57" s="96" t="s">
        <v>25</v>
      </c>
      <c r="C57" s="97"/>
      <c r="D57" s="97"/>
      <c r="E57" s="97"/>
      <c r="F57" s="97"/>
      <c r="G57" s="97"/>
      <c r="H57" s="97"/>
      <c r="I57" s="97"/>
      <c r="J57" s="97"/>
      <c r="K57" s="98"/>
    </row>
    <row r="58" spans="1:11" ht="37.5" customHeight="1" x14ac:dyDescent="0.25">
      <c r="A58" s="83"/>
      <c r="B58" s="40" t="s">
        <v>26</v>
      </c>
      <c r="C58" s="41"/>
      <c r="D58" s="41"/>
      <c r="E58" s="41"/>
      <c r="F58" s="42"/>
      <c r="G58" s="27">
        <v>4.5</v>
      </c>
      <c r="H58" s="10">
        <v>4.5</v>
      </c>
      <c r="I58" s="10">
        <v>4.7300000000000004</v>
      </c>
      <c r="J58" s="12">
        <f>I58/H58</f>
        <v>1.0511111111111111</v>
      </c>
      <c r="K58" s="4"/>
    </row>
    <row r="59" spans="1:11" ht="36" customHeight="1" x14ac:dyDescent="0.25">
      <c r="A59" s="84"/>
      <c r="B59" s="40" t="s">
        <v>27</v>
      </c>
      <c r="C59" s="41"/>
      <c r="D59" s="41"/>
      <c r="E59" s="41"/>
      <c r="F59" s="42"/>
      <c r="G59" s="27">
        <v>3.15</v>
      </c>
      <c r="H59" s="10">
        <v>3.15</v>
      </c>
      <c r="I59" s="10">
        <v>3.31</v>
      </c>
      <c r="J59" s="12">
        <f>I59/H59</f>
        <v>1.0507936507936508</v>
      </c>
      <c r="K59" s="4"/>
    </row>
    <row r="60" spans="1:11" ht="20.25" customHeight="1" x14ac:dyDescent="0.25">
      <c r="A60" s="85" t="s">
        <v>56</v>
      </c>
      <c r="B60" s="43" t="s">
        <v>28</v>
      </c>
      <c r="C60" s="44"/>
      <c r="D60" s="44"/>
      <c r="E60" s="44"/>
      <c r="F60" s="44"/>
      <c r="G60" s="44"/>
      <c r="H60" s="44"/>
      <c r="I60" s="44"/>
      <c r="J60" s="44"/>
      <c r="K60" s="45"/>
    </row>
    <row r="61" spans="1:11" ht="24" customHeight="1" x14ac:dyDescent="0.25">
      <c r="A61" s="86"/>
      <c r="B61" s="40" t="s">
        <v>29</v>
      </c>
      <c r="C61" s="41"/>
      <c r="D61" s="41"/>
      <c r="E61" s="41"/>
      <c r="F61" s="41"/>
      <c r="G61" s="41"/>
      <c r="H61" s="41"/>
      <c r="I61" s="41"/>
      <c r="J61" s="41"/>
      <c r="K61" s="42"/>
    </row>
    <row r="62" spans="1:11" ht="34.5" customHeight="1" x14ac:dyDescent="0.25">
      <c r="A62" s="86"/>
      <c r="B62" s="93" t="s">
        <v>40</v>
      </c>
      <c r="C62" s="94"/>
      <c r="D62" s="94"/>
      <c r="E62" s="94"/>
      <c r="F62" s="94"/>
      <c r="G62" s="23">
        <v>8.2799999999999994</v>
      </c>
      <c r="H62" s="23">
        <v>8.2799999999999994</v>
      </c>
      <c r="I62" s="23">
        <v>8.4499999999999993</v>
      </c>
      <c r="J62" s="34">
        <f>I62/H62</f>
        <v>1.0205314009661837</v>
      </c>
      <c r="K62" s="7"/>
    </row>
    <row r="63" spans="1:11" ht="39" customHeight="1" x14ac:dyDescent="0.25">
      <c r="A63" s="86"/>
      <c r="B63" s="87" t="s">
        <v>41</v>
      </c>
      <c r="C63" s="88"/>
      <c r="D63" s="88"/>
      <c r="E63" s="88"/>
      <c r="F63" s="89"/>
      <c r="G63" s="23">
        <v>5.0999999999999996</v>
      </c>
      <c r="H63" s="23">
        <v>5.0999999999999996</v>
      </c>
      <c r="I63" s="23">
        <v>5.25</v>
      </c>
      <c r="J63" s="34">
        <f t="shared" ref="J63:J66" si="0">I63/H63</f>
        <v>1.0294117647058825</v>
      </c>
      <c r="K63" s="10"/>
    </row>
    <row r="64" spans="1:11" ht="68.25" customHeight="1" x14ac:dyDescent="0.25">
      <c r="A64" s="86"/>
      <c r="B64" s="93" t="s">
        <v>42</v>
      </c>
      <c r="C64" s="94"/>
      <c r="D64" s="94"/>
      <c r="E64" s="94"/>
      <c r="F64" s="95"/>
      <c r="G64" s="23">
        <v>5.43</v>
      </c>
      <c r="H64" s="23">
        <v>5.43</v>
      </c>
      <c r="I64" s="39">
        <v>5.6</v>
      </c>
      <c r="J64" s="34">
        <f t="shared" si="0"/>
        <v>1.0313075506445673</v>
      </c>
      <c r="K64" s="10"/>
    </row>
    <row r="65" spans="1:11" ht="42.75" customHeight="1" x14ac:dyDescent="0.25">
      <c r="A65" s="86"/>
      <c r="B65" s="93" t="s">
        <v>44</v>
      </c>
      <c r="C65" s="94"/>
      <c r="D65" s="94"/>
      <c r="E65" s="94"/>
      <c r="F65" s="95"/>
      <c r="G65" s="23">
        <v>5.43</v>
      </c>
      <c r="H65" s="23">
        <v>5.43</v>
      </c>
      <c r="I65" s="39">
        <v>5.6</v>
      </c>
      <c r="J65" s="34">
        <f t="shared" si="0"/>
        <v>1.0313075506445673</v>
      </c>
      <c r="K65" s="10"/>
    </row>
    <row r="66" spans="1:11" ht="28.5" customHeight="1" x14ac:dyDescent="0.25">
      <c r="A66" s="86"/>
      <c r="B66" s="93" t="s">
        <v>43</v>
      </c>
      <c r="C66" s="94"/>
      <c r="D66" s="94"/>
      <c r="E66" s="94"/>
      <c r="F66" s="95"/>
      <c r="G66" s="23">
        <v>7.89</v>
      </c>
      <c r="H66" s="23">
        <v>7.89</v>
      </c>
      <c r="I66" s="23">
        <v>8.1199999999999992</v>
      </c>
      <c r="J66" s="34">
        <f t="shared" si="0"/>
        <v>1.0291508238276299</v>
      </c>
      <c r="K66" s="10"/>
    </row>
    <row r="67" spans="1:11" ht="171" customHeight="1" x14ac:dyDescent="0.25">
      <c r="A67" s="37" t="s">
        <v>54</v>
      </c>
      <c r="B67" s="87" t="s">
        <v>50</v>
      </c>
      <c r="C67" s="88"/>
      <c r="D67" s="88"/>
      <c r="E67" s="88"/>
      <c r="F67" s="89"/>
      <c r="G67" s="23" t="s">
        <v>53</v>
      </c>
      <c r="H67" s="10">
        <v>38.32</v>
      </c>
      <c r="I67" s="23" t="s">
        <v>80</v>
      </c>
      <c r="J67" s="24">
        <v>1.105</v>
      </c>
      <c r="K67" s="10"/>
    </row>
    <row r="68" spans="1:11" ht="174" customHeight="1" x14ac:dyDescent="0.25">
      <c r="A68" s="37" t="s">
        <v>55</v>
      </c>
      <c r="B68" s="87" t="s">
        <v>51</v>
      </c>
      <c r="C68" s="88"/>
      <c r="D68" s="88"/>
      <c r="E68" s="88"/>
      <c r="F68" s="89"/>
      <c r="G68" s="23" t="s">
        <v>52</v>
      </c>
      <c r="H68" s="10"/>
      <c r="I68" s="23" t="s">
        <v>80</v>
      </c>
      <c r="J68" s="25">
        <v>1.02</v>
      </c>
      <c r="K68" s="10"/>
    </row>
    <row r="69" spans="1:11" ht="19.5" customHeight="1" x14ac:dyDescent="0.25">
      <c r="A69" s="90" t="s">
        <v>69</v>
      </c>
      <c r="B69" s="96" t="s">
        <v>30</v>
      </c>
      <c r="C69" s="97"/>
      <c r="D69" s="97"/>
      <c r="E69" s="97"/>
      <c r="F69" s="97"/>
      <c r="G69" s="97"/>
      <c r="H69" s="97"/>
      <c r="I69" s="97"/>
      <c r="J69" s="97"/>
      <c r="K69" s="98"/>
    </row>
    <row r="70" spans="1:11" ht="22.5" customHeight="1" x14ac:dyDescent="0.25">
      <c r="A70" s="91"/>
      <c r="B70" s="40" t="s">
        <v>31</v>
      </c>
      <c r="C70" s="41"/>
      <c r="D70" s="41"/>
      <c r="E70" s="41"/>
      <c r="F70" s="41"/>
      <c r="G70" s="41"/>
      <c r="H70" s="41"/>
      <c r="I70" s="41"/>
      <c r="J70" s="41"/>
      <c r="K70" s="42"/>
    </row>
    <row r="71" spans="1:11" ht="81" customHeight="1" x14ac:dyDescent="0.25">
      <c r="A71" s="92"/>
      <c r="B71" s="93" t="s">
        <v>32</v>
      </c>
      <c r="C71" s="94"/>
      <c r="D71" s="94"/>
      <c r="E71" s="94"/>
      <c r="F71" s="95"/>
      <c r="G71" s="22" t="s">
        <v>45</v>
      </c>
      <c r="H71" s="22" t="s">
        <v>45</v>
      </c>
      <c r="I71" s="22" t="s">
        <v>70</v>
      </c>
      <c r="J71" s="19">
        <v>1.03E-2</v>
      </c>
      <c r="K71" s="4"/>
    </row>
    <row r="72" spans="1:11" x14ac:dyDescent="0.25">
      <c r="A72" s="71" t="s">
        <v>81</v>
      </c>
      <c r="B72" s="56" t="s">
        <v>33</v>
      </c>
      <c r="C72" s="66">
        <v>113.21</v>
      </c>
      <c r="D72" s="66">
        <v>113.21</v>
      </c>
      <c r="E72" s="66">
        <v>119.41</v>
      </c>
      <c r="F72" s="108">
        <f>E72/D72</f>
        <v>1.0547654800812649</v>
      </c>
      <c r="G72" s="105"/>
      <c r="H72" s="105"/>
      <c r="I72" s="105"/>
      <c r="J72" s="105"/>
      <c r="K72" s="105"/>
    </row>
    <row r="73" spans="1:11" x14ac:dyDescent="0.25">
      <c r="A73" s="80"/>
      <c r="B73" s="65"/>
      <c r="C73" s="67"/>
      <c r="D73" s="67"/>
      <c r="E73" s="67"/>
      <c r="F73" s="109"/>
      <c r="G73" s="106"/>
      <c r="H73" s="106"/>
      <c r="I73" s="106"/>
      <c r="J73" s="106"/>
      <c r="K73" s="106"/>
    </row>
    <row r="74" spans="1:11" ht="87" customHeight="1" x14ac:dyDescent="0.25">
      <c r="A74" s="81"/>
      <c r="B74" s="57"/>
      <c r="C74" s="68"/>
      <c r="D74" s="68"/>
      <c r="E74" s="68"/>
      <c r="F74" s="110"/>
      <c r="G74" s="107"/>
      <c r="H74" s="107"/>
      <c r="I74" s="107"/>
      <c r="J74" s="107"/>
      <c r="K74" s="107"/>
    </row>
    <row r="75" spans="1:11" ht="18" customHeight="1" x14ac:dyDescent="0.25">
      <c r="A75" s="64" t="s">
        <v>88</v>
      </c>
      <c r="B75" s="69" t="s">
        <v>34</v>
      </c>
      <c r="C75" s="69"/>
      <c r="D75" s="69"/>
      <c r="E75" s="69"/>
      <c r="F75" s="69"/>
      <c r="G75" s="69"/>
      <c r="H75" s="69"/>
      <c r="I75" s="69"/>
      <c r="J75" s="69"/>
      <c r="K75" s="69"/>
    </row>
    <row r="76" spans="1:11" ht="19.5" customHeight="1" x14ac:dyDescent="0.25">
      <c r="A76" s="64"/>
      <c r="B76" s="70" t="s">
        <v>31</v>
      </c>
      <c r="C76" s="70"/>
      <c r="D76" s="70"/>
      <c r="E76" s="70"/>
      <c r="F76" s="70"/>
      <c r="G76" s="70"/>
      <c r="H76" s="70"/>
      <c r="I76" s="70"/>
      <c r="J76" s="70"/>
      <c r="K76" s="70"/>
    </row>
    <row r="77" spans="1:11" ht="42" customHeight="1" x14ac:dyDescent="0.25">
      <c r="A77" s="64"/>
      <c r="B77" s="28" t="s">
        <v>92</v>
      </c>
      <c r="C77" s="9"/>
      <c r="D77" s="9"/>
      <c r="E77" s="9"/>
      <c r="F77" s="9"/>
      <c r="G77" s="27">
        <v>5768</v>
      </c>
      <c r="H77" s="13" t="s">
        <v>90</v>
      </c>
      <c r="I77" s="23" t="s">
        <v>91</v>
      </c>
      <c r="J77" s="29"/>
      <c r="K77" s="9"/>
    </row>
    <row r="78" spans="1:11" ht="54.75" customHeight="1" x14ac:dyDescent="0.25">
      <c r="A78" s="64"/>
      <c r="B78" s="33" t="s">
        <v>93</v>
      </c>
      <c r="C78" s="31"/>
      <c r="D78" s="31"/>
      <c r="E78" s="31"/>
      <c r="F78" s="31"/>
      <c r="G78" s="32">
        <v>5786.49</v>
      </c>
      <c r="H78" s="13" t="s">
        <v>89</v>
      </c>
      <c r="I78" s="23" t="s">
        <v>89</v>
      </c>
      <c r="J78" s="34"/>
      <c r="K78" s="31"/>
    </row>
    <row r="80" spans="1:11" x14ac:dyDescent="0.25">
      <c r="A80" s="38" t="s">
        <v>82</v>
      </c>
      <c r="B80" s="38"/>
    </row>
  </sheetData>
  <mergeCells count="63">
    <mergeCell ref="B24:K24"/>
    <mergeCell ref="B25:K25"/>
    <mergeCell ref="I72:I74"/>
    <mergeCell ref="F72:F74"/>
    <mergeCell ref="G72:G74"/>
    <mergeCell ref="H72:H74"/>
    <mergeCell ref="B69:K69"/>
    <mergeCell ref="B70:K70"/>
    <mergeCell ref="B71:F71"/>
    <mergeCell ref="J72:J74"/>
    <mergeCell ref="K72:K74"/>
    <mergeCell ref="E72:E74"/>
    <mergeCell ref="B55:K55"/>
    <mergeCell ref="B52:K52"/>
    <mergeCell ref="B27:K27"/>
    <mergeCell ref="B28:K28"/>
    <mergeCell ref="B57:K57"/>
    <mergeCell ref="B59:F59"/>
    <mergeCell ref="B60:K60"/>
    <mergeCell ref="B61:K61"/>
    <mergeCell ref="B65:F65"/>
    <mergeCell ref="B62:F62"/>
    <mergeCell ref="B58:F58"/>
    <mergeCell ref="B67:F67"/>
    <mergeCell ref="A69:A71"/>
    <mergeCell ref="B63:F63"/>
    <mergeCell ref="B64:F64"/>
    <mergeCell ref="B68:F68"/>
    <mergeCell ref="B66:F66"/>
    <mergeCell ref="A39:A43"/>
    <mergeCell ref="A45:A50"/>
    <mergeCell ref="A52:A56"/>
    <mergeCell ref="A6:A38"/>
    <mergeCell ref="A72:A74"/>
    <mergeCell ref="A57:A59"/>
    <mergeCell ref="A60:A66"/>
    <mergeCell ref="A75:A78"/>
    <mergeCell ref="B72:B74"/>
    <mergeCell ref="C72:C74"/>
    <mergeCell ref="D72:D74"/>
    <mergeCell ref="B75:K75"/>
    <mergeCell ref="B76:K76"/>
    <mergeCell ref="B32:K32"/>
    <mergeCell ref="B34:K34"/>
    <mergeCell ref="B36:K36"/>
    <mergeCell ref="B39:K39"/>
    <mergeCell ref="B40:K40"/>
    <mergeCell ref="B42:K42"/>
    <mergeCell ref="B45:K45"/>
    <mergeCell ref="B46:K46"/>
    <mergeCell ref="B49:K49"/>
    <mergeCell ref="A2:K3"/>
    <mergeCell ref="K4:K5"/>
    <mergeCell ref="B21:K21"/>
    <mergeCell ref="C4:F4"/>
    <mergeCell ref="B4:B5"/>
    <mergeCell ref="A4:A5"/>
    <mergeCell ref="G4:J4"/>
    <mergeCell ref="B6:K6"/>
    <mergeCell ref="B7:K7"/>
    <mergeCell ref="B11:K11"/>
    <mergeCell ref="B14:K14"/>
    <mergeCell ref="B18:K18"/>
  </mergeCells>
  <pageMargins left="0.19685039370078741" right="0.11811023622047245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GKHWork08</dc:creator>
  <cp:lastModifiedBy>Sergey E. Tvelnev</cp:lastModifiedBy>
  <cp:lastPrinted>2020-07-30T14:14:24Z</cp:lastPrinted>
  <dcterms:created xsi:type="dcterms:W3CDTF">2019-03-19T08:31:11Z</dcterms:created>
  <dcterms:modified xsi:type="dcterms:W3CDTF">2020-09-02T13:51:35Z</dcterms:modified>
</cp:coreProperties>
</file>