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40" windowHeight="14940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E38" i="2" l="1"/>
  <c r="E37" i="2" s="1"/>
  <c r="F38" i="2"/>
  <c r="F37" i="2" s="1"/>
  <c r="D38" i="2"/>
  <c r="D37" i="2" s="1"/>
  <c r="E35" i="2"/>
  <c r="E34" i="2" s="1"/>
  <c r="E33" i="2" s="1"/>
  <c r="F35" i="2"/>
  <c r="F34" i="2" s="1"/>
  <c r="D35" i="2"/>
  <c r="D34" i="2" s="1"/>
  <c r="D33" i="2" l="1"/>
  <c r="F33" i="2"/>
  <c r="F17" i="2"/>
  <c r="E17" i="2"/>
  <c r="D17" i="2"/>
  <c r="F11" i="2"/>
  <c r="E11" i="2"/>
  <c r="D11" i="2"/>
  <c r="D188" i="2" l="1"/>
  <c r="E184" i="2"/>
  <c r="E183" i="2" s="1"/>
  <c r="F184" i="2"/>
  <c r="F183" i="2" s="1"/>
  <c r="D184" i="2"/>
  <c r="D183" i="2" s="1"/>
  <c r="F193" i="2" l="1"/>
  <c r="F192" i="2" s="1"/>
  <c r="F191" i="2" s="1"/>
  <c r="E193" i="2"/>
  <c r="E192" i="2" s="1"/>
  <c r="E191" i="2" s="1"/>
  <c r="D193" i="2"/>
  <c r="D192" i="2" s="1"/>
  <c r="D191" i="2" s="1"/>
  <c r="D202" i="2"/>
  <c r="D201" i="2" s="1"/>
  <c r="D200" i="2" s="1"/>
  <c r="F202" i="2"/>
  <c r="F201" i="2" s="1"/>
  <c r="F200" i="2" s="1"/>
  <c r="E202" i="2"/>
  <c r="F188" i="2"/>
  <c r="F187" i="2" s="1"/>
  <c r="F186" i="2" s="1"/>
  <c r="E188" i="2"/>
  <c r="E187" i="2" s="1"/>
  <c r="E186" i="2" s="1"/>
  <c r="D187" i="2"/>
  <c r="D186" i="2" s="1"/>
  <c r="D178" i="2"/>
  <c r="D177" i="2" s="1"/>
  <c r="E178" i="2"/>
  <c r="E177" i="2" s="1"/>
  <c r="F178" i="2"/>
  <c r="F177" i="2" s="1"/>
  <c r="D181" i="2"/>
  <c r="D180" i="2" s="1"/>
  <c r="E181" i="2"/>
  <c r="E180" i="2" s="1"/>
  <c r="F181" i="2"/>
  <c r="F180" i="2" s="1"/>
  <c r="D195" i="2"/>
  <c r="D194" i="2" s="1"/>
  <c r="E195" i="2"/>
  <c r="E194" i="2" s="1"/>
  <c r="F195" i="2"/>
  <c r="F194" i="2" s="1"/>
  <c r="D198" i="2"/>
  <c r="D197" i="2" s="1"/>
  <c r="E198" i="2"/>
  <c r="E197" i="2" s="1"/>
  <c r="F198" i="2"/>
  <c r="F197" i="2" s="1"/>
  <c r="E201" i="2"/>
  <c r="E200" i="2" s="1"/>
  <c r="D204" i="2"/>
  <c r="E204" i="2"/>
  <c r="F204" i="2"/>
  <c r="D207" i="2"/>
  <c r="D206" i="2" s="1"/>
  <c r="E207" i="2"/>
  <c r="E206" i="2" s="1"/>
  <c r="F207" i="2"/>
  <c r="F206" i="2" s="1"/>
  <c r="D176" i="2" l="1"/>
  <c r="E176" i="2"/>
  <c r="F176" i="2"/>
  <c r="E189" i="2"/>
  <c r="F189" i="2"/>
  <c r="D189" i="2"/>
  <c r="D47" i="2" l="1"/>
  <c r="D14" i="2"/>
  <c r="E217" i="2" l="1"/>
  <c r="E216" i="2" s="1"/>
  <c r="E214" i="2"/>
  <c r="E212" i="2" s="1"/>
  <c r="E210" i="2"/>
  <c r="E209" i="2" s="1"/>
  <c r="E203" i="2" s="1"/>
  <c r="E174" i="2"/>
  <c r="E173" i="2" s="1"/>
  <c r="E171" i="2"/>
  <c r="E170" i="2" s="1"/>
  <c r="E162" i="2"/>
  <c r="E161" i="2" s="1"/>
  <c r="E160" i="2" s="1"/>
  <c r="E158" i="2"/>
  <c r="E157" i="2" s="1"/>
  <c r="E155" i="2"/>
  <c r="E148" i="2"/>
  <c r="E145" i="2"/>
  <c r="E144" i="2" s="1"/>
  <c r="E141" i="2"/>
  <c r="E140" i="2" s="1"/>
  <c r="E139" i="2" s="1"/>
  <c r="E137" i="2"/>
  <c r="E136" i="2" s="1"/>
  <c r="E133" i="2"/>
  <c r="E132" i="2" s="1"/>
  <c r="E130" i="2"/>
  <c r="E129" i="2" s="1"/>
  <c r="E127" i="2"/>
  <c r="E126" i="2" s="1"/>
  <c r="E123" i="2"/>
  <c r="E122" i="2" s="1"/>
  <c r="E120" i="2"/>
  <c r="E119" i="2" s="1"/>
  <c r="E113" i="2"/>
  <c r="E111" i="2"/>
  <c r="E106" i="2"/>
  <c r="E101" i="2"/>
  <c r="E100" i="2" s="1"/>
  <c r="E99" i="2" s="1"/>
  <c r="E96" i="2"/>
  <c r="E95" i="2" s="1"/>
  <c r="E94" i="2" s="1"/>
  <c r="E91" i="2"/>
  <c r="E89" i="2"/>
  <c r="E86" i="2"/>
  <c r="E84" i="2"/>
  <c r="E80" i="2"/>
  <c r="E79" i="2" s="1"/>
  <c r="E78" i="2" s="1"/>
  <c r="E76" i="2"/>
  <c r="E72" i="2"/>
  <c r="E71" i="2" s="1"/>
  <c r="E69" i="2"/>
  <c r="E68" i="2" s="1"/>
  <c r="E65" i="2"/>
  <c r="E63" i="2"/>
  <c r="E54" i="2"/>
  <c r="E53" i="2" s="1"/>
  <c r="E51" i="2"/>
  <c r="E50" i="2" s="1"/>
  <c r="E47" i="2"/>
  <c r="E46" i="2" s="1"/>
  <c r="E44" i="2"/>
  <c r="E43" i="2" s="1"/>
  <c r="E41" i="2"/>
  <c r="E40" i="2" s="1"/>
  <c r="E30" i="2"/>
  <c r="E29" i="2" s="1"/>
  <c r="E27" i="2"/>
  <c r="E26" i="2" s="1"/>
  <c r="E24" i="2"/>
  <c r="E23" i="2" s="1"/>
  <c r="E21" i="2"/>
  <c r="E20" i="2" s="1"/>
  <c r="E16" i="2"/>
  <c r="E14" i="2"/>
  <c r="E12" i="2"/>
  <c r="E10" i="2"/>
  <c r="D217" i="2"/>
  <c r="D216" i="2" s="1"/>
  <c r="D214" i="2"/>
  <c r="D212" i="2" s="1"/>
  <c r="D210" i="2"/>
  <c r="D209" i="2" s="1"/>
  <c r="D203" i="2" s="1"/>
  <c r="D174" i="2"/>
  <c r="D173" i="2" s="1"/>
  <c r="D171" i="2"/>
  <c r="D170" i="2" s="1"/>
  <c r="D162" i="2"/>
  <c r="D161" i="2" s="1"/>
  <c r="D160" i="2" s="1"/>
  <c r="D158" i="2"/>
  <c r="D157" i="2" s="1"/>
  <c r="D155" i="2"/>
  <c r="D148" i="2"/>
  <c r="D145" i="2"/>
  <c r="D144" i="2" s="1"/>
  <c r="D141" i="2"/>
  <c r="D140" i="2" s="1"/>
  <c r="D139" i="2" s="1"/>
  <c r="D137" i="2"/>
  <c r="D136" i="2" s="1"/>
  <c r="D133" i="2"/>
  <c r="D132" i="2" s="1"/>
  <c r="D130" i="2"/>
  <c r="D129" i="2" s="1"/>
  <c r="D127" i="2"/>
  <c r="D126" i="2" s="1"/>
  <c r="D123" i="2"/>
  <c r="D122" i="2" s="1"/>
  <c r="D120" i="2"/>
  <c r="D119" i="2" s="1"/>
  <c r="D113" i="2"/>
  <c r="D111" i="2"/>
  <c r="D106" i="2"/>
  <c r="D101" i="2"/>
  <c r="D100" i="2" s="1"/>
  <c r="D99" i="2" s="1"/>
  <c r="D96" i="2"/>
  <c r="D95" i="2" s="1"/>
  <c r="D94" i="2" s="1"/>
  <c r="D91" i="2"/>
  <c r="D89" i="2"/>
  <c r="D86" i="2"/>
  <c r="D84" i="2"/>
  <c r="D80" i="2"/>
  <c r="D79" i="2" s="1"/>
  <c r="D78" i="2" s="1"/>
  <c r="D76" i="2"/>
  <c r="D72" i="2"/>
  <c r="D71" i="2" s="1"/>
  <c r="D69" i="2"/>
  <c r="D68" i="2" s="1"/>
  <c r="D65" i="2"/>
  <c r="D63" i="2"/>
  <c r="D54" i="2"/>
  <c r="D53" i="2" s="1"/>
  <c r="D51" i="2"/>
  <c r="D50" i="2" s="1"/>
  <c r="D46" i="2"/>
  <c r="D44" i="2"/>
  <c r="D43" i="2" s="1"/>
  <c r="D41" i="2"/>
  <c r="D40" i="2" s="1"/>
  <c r="D30" i="2"/>
  <c r="D29" i="2" s="1"/>
  <c r="D27" i="2"/>
  <c r="D26" i="2" s="1"/>
  <c r="D24" i="2"/>
  <c r="D23" i="2" s="1"/>
  <c r="D21" i="2"/>
  <c r="D20" i="2" s="1"/>
  <c r="D16" i="2"/>
  <c r="D12" i="2"/>
  <c r="D10" i="2"/>
  <c r="D32" i="2" l="1"/>
  <c r="E32" i="2"/>
  <c r="E88" i="2"/>
  <c r="D62" i="2"/>
  <c r="D61" i="2" s="1"/>
  <c r="D60" i="2" s="1"/>
  <c r="D147" i="2"/>
  <c r="D143" i="2" s="1"/>
  <c r="E62" i="2"/>
  <c r="E61" i="2" s="1"/>
  <c r="E60" i="2" s="1"/>
  <c r="E147" i="2"/>
  <c r="E143" i="2" s="1"/>
  <c r="E169" i="2"/>
  <c r="D88" i="2"/>
  <c r="D83" i="2" s="1"/>
  <c r="D82" i="2" s="1"/>
  <c r="E110" i="2"/>
  <c r="E109" i="2" s="1"/>
  <c r="E105" i="2" s="1"/>
  <c r="E83" i="2"/>
  <c r="E82" i="2" s="1"/>
  <c r="D118" i="2"/>
  <c r="E9" i="2"/>
  <c r="E8" i="2" s="1"/>
  <c r="E49" i="2"/>
  <c r="D9" i="2"/>
  <c r="D8" i="2" s="1"/>
  <c r="D93" i="2"/>
  <c r="E93" i="2"/>
  <c r="D110" i="2"/>
  <c r="D109" i="2" s="1"/>
  <c r="D105" i="2" s="1"/>
  <c r="E118" i="2"/>
  <c r="E19" i="2"/>
  <c r="E18" i="2" s="1"/>
  <c r="D19" i="2"/>
  <c r="D18" i="2" s="1"/>
  <c r="D49" i="2"/>
  <c r="D169" i="2"/>
  <c r="F217" i="2"/>
  <c r="F216" i="2" s="1"/>
  <c r="F214" i="2"/>
  <c r="F212" i="2" s="1"/>
  <c r="F210" i="2"/>
  <c r="F209" i="2" s="1"/>
  <c r="F203" i="2" s="1"/>
  <c r="F174" i="2"/>
  <c r="F173" i="2" s="1"/>
  <c r="F171" i="2"/>
  <c r="F170" i="2" s="1"/>
  <c r="F158" i="2"/>
  <c r="F157" i="2" s="1"/>
  <c r="F148" i="2"/>
  <c r="F145" i="2"/>
  <c r="F144" i="2" s="1"/>
  <c r="F141" i="2"/>
  <c r="F140" i="2" s="1"/>
  <c r="F139" i="2" s="1"/>
  <c r="F137" i="2"/>
  <c r="F136" i="2" s="1"/>
  <c r="F130" i="2"/>
  <c r="F129" i="2" s="1"/>
  <c r="F133" i="2"/>
  <c r="F132" i="2" s="1"/>
  <c r="F127" i="2"/>
  <c r="F126" i="2" s="1"/>
  <c r="F123" i="2"/>
  <c r="F122" i="2" s="1"/>
  <c r="F120" i="2"/>
  <c r="F119" i="2" s="1"/>
  <c r="F113" i="2"/>
  <c r="F111" i="2"/>
  <c r="F80" i="2"/>
  <c r="F79" i="2" s="1"/>
  <c r="F78" i="2" s="1"/>
  <c r="F72" i="2"/>
  <c r="F71" i="2" s="1"/>
  <c r="F69" i="2"/>
  <c r="F68" i="2" s="1"/>
  <c r="F65" i="2"/>
  <c r="F63" i="2"/>
  <c r="D117" i="2" l="1"/>
  <c r="D7" i="2" s="1"/>
  <c r="F118" i="2"/>
  <c r="E168" i="2"/>
  <c r="E167" i="2" s="1"/>
  <c r="E117" i="2"/>
  <c r="E7" i="2" s="1"/>
  <c r="D168" i="2"/>
  <c r="D167" i="2" s="1"/>
  <c r="F169" i="2"/>
  <c r="F110" i="2"/>
  <c r="F109" i="2" s="1"/>
  <c r="F62" i="2"/>
  <c r="F61" i="2" s="1"/>
  <c r="F60" i="2" s="1"/>
  <c r="F30" i="2"/>
  <c r="F29" i="2" s="1"/>
  <c r="F27" i="2"/>
  <c r="F26" i="2" s="1"/>
  <c r="F24" i="2"/>
  <c r="F23" i="2" s="1"/>
  <c r="F21" i="2"/>
  <c r="F20" i="2" s="1"/>
  <c r="F16" i="2"/>
  <c r="F14" i="2"/>
  <c r="E219" i="2" l="1"/>
  <c r="D219" i="2"/>
  <c r="F19" i="2"/>
  <c r="F18" i="2" s="1"/>
  <c r="F54" i="2" l="1"/>
  <c r="F53" i="2" s="1"/>
  <c r="F51" i="2"/>
  <c r="F50" i="2" s="1"/>
  <c r="F44" i="2"/>
  <c r="F43" i="2" s="1"/>
  <c r="F41" i="2"/>
  <c r="F40" i="2" s="1"/>
  <c r="F49" i="2" l="1"/>
  <c r="F84" i="2"/>
  <c r="F155" i="2" l="1"/>
  <c r="F147" i="2" s="1"/>
  <c r="F143" i="2" s="1"/>
  <c r="F117" i="2" s="1"/>
  <c r="F106" i="2" l="1"/>
  <c r="F105" i="2" s="1"/>
  <c r="F96" i="2"/>
  <c r="F95" i="2" s="1"/>
  <c r="F94" i="2" s="1"/>
  <c r="F101" i="2"/>
  <c r="F100" i="2" s="1"/>
  <c r="F99" i="2" s="1"/>
  <c r="F91" i="2"/>
  <c r="F89" i="2"/>
  <c r="F86" i="2"/>
  <c r="F76" i="2"/>
  <c r="F88" i="2" l="1"/>
  <c r="F83" i="2" s="1"/>
  <c r="F82" i="2" s="1"/>
  <c r="F93" i="2"/>
  <c r="F162" i="2" l="1"/>
  <c r="F161" i="2" s="1"/>
  <c r="F160" i="2" s="1"/>
  <c r="F168" i="2" l="1"/>
  <c r="F167" i="2" s="1"/>
  <c r="F47" i="2" l="1"/>
  <c r="F46" i="2" s="1"/>
  <c r="F32" i="2" s="1"/>
  <c r="F12" i="2"/>
  <c r="F10" i="2"/>
  <c r="F9" i="2" l="1"/>
  <c r="F8" i="2" s="1"/>
  <c r="F7" i="2" s="1"/>
  <c r="F219" i="2" l="1"/>
  <c r="C216" i="2"/>
  <c r="C212" i="2"/>
  <c r="C205" i="2"/>
  <c r="C203" i="2" s="1"/>
  <c r="C202" i="2"/>
  <c r="C193" i="2"/>
  <c r="C188" i="2"/>
  <c r="C169" i="2"/>
  <c r="C162" i="2"/>
  <c r="C117" i="2"/>
  <c r="C114" i="2"/>
  <c r="C108" i="2"/>
  <c r="C93" i="2"/>
  <c r="C82" i="2"/>
  <c r="C60" i="2"/>
  <c r="C49" i="2"/>
  <c r="C48" i="2"/>
  <c r="C32" i="2" s="1"/>
  <c r="C29" i="2"/>
  <c r="C26" i="2"/>
  <c r="C23" i="2"/>
  <c r="C20" i="2"/>
  <c r="C17" i="2"/>
  <c r="C15" i="2"/>
  <c r="C13" i="2"/>
  <c r="C11" i="2"/>
  <c r="C176" i="2" l="1"/>
  <c r="C9" i="2"/>
  <c r="C8" i="2" s="1"/>
  <c r="C19" i="2"/>
  <c r="C18" i="2" s="1"/>
  <c r="C105" i="2"/>
  <c r="C189" i="2"/>
  <c r="C168" i="2" l="1"/>
  <c r="C167" i="2" s="1"/>
  <c r="C7" i="2"/>
  <c r="C219" i="2" l="1"/>
</calcChain>
</file>

<file path=xl/sharedStrings.xml><?xml version="1.0" encoding="utf-8"?>
<sst xmlns="http://schemas.openxmlformats.org/spreadsheetml/2006/main" count="434" uniqueCount="399">
  <si>
    <t>Код классификации доходов бюджетов РФ</t>
  </si>
  <si>
    <t>Наименование доходов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</si>
  <si>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</si>
  <si>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</si>
  <si>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</si>
  <si>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</si>
  <si>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Налог на доходы физических лиц</t>
  </si>
  <si>
    <t>182 1 01 02010 01 0000 110</t>
  </si>
  <si>
    <t>182 1 01 02020 01 0000 110</t>
  </si>
  <si>
    <t>182 1 01 02030 01 0000 110</t>
  </si>
  <si>
    <t>182 1 01 02040 01 0000 110</t>
  </si>
  <si>
    <t>000 1 03 00000 00 0000 000</t>
  </si>
  <si>
    <t>Доходы от уплаты акцизов на дизельное топливо, подлежащие распределению  между  бюджетами  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</si>
  <si>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НАЛОГИ НА СОВОКУПНЫЙ ДОХОД</t>
  </si>
  <si>
    <t>Единый налог на вмененный доход для отдельных видов деятельности</t>
  </si>
  <si>
    <t>182 1 05 04020 02 0000 110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</si>
  <si>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</si>
  <si>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000 1 08 00000 00 0000 000</t>
  </si>
  <si>
    <t>ГОСУДАРСТВЕННАЯ ПОШЛИНА</t>
  </si>
  <si>
    <t xml:space="preserve"> 182 1 08 03010 01 0000 110   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</si>
  <si>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</si>
  <si>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</si>
  <si>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</si>
  <si>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</si>
  <si>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303 1 11 05025 05 0000 120
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</si>
  <si>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</si>
  <si>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>303 1 11 05035 05 0000 120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</si>
  <si>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</si>
  <si>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000 1 12 00000 00 0000 000</t>
  </si>
  <si>
    <t>ПЛАТЕЖИ ПРИ ПОЛЬЗОВАНИИ ПРИРОДНЫМИ РЕСУРСАМИ</t>
  </si>
  <si>
    <t>000 1 13 00000 00 0000 000</t>
  </si>
  <si>
    <t>000 1 14 00000 00 0000 000</t>
  </si>
  <si>
    <t>ДОХОДЫ ОТ ПРОДАЖИ МАТЕРИАЛЬНЫХ  И НЕМАТЕРИАЛЬНЫХ АКТИВОВ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</si>
  <si>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</si>
  <si>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>000 1 16 00000 00 0000 000</t>
  </si>
  <si>
    <t>ШТРАФЫ, САНКЦИИ, ВОЗМЕЩЕНИЕ УЩЕРБА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</si>
  <si>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</si>
  <si>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</si>
  <si>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</si>
  <si>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</si>
  <si>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муниципальных районов на выравнивание бюджетной обеспеченности</t>
  </si>
  <si>
    <t xml:space="preserve">092 2 02 03007 05 0000 151 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</si>
  <si>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</si>
  <si>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</si>
  <si>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Прочие субвенции бюджетам муниципальных районов</t>
  </si>
  <si>
    <t>Всего доходов</t>
  </si>
  <si>
    <t>Прочие доходы от оказания платных услуг (работ) получателями средств бюджетов муниципальных районов (прочие доходы от оказания платных услуг)</t>
  </si>
  <si>
    <t>Прочие доходы от оказания платных услуг (работ) получателями средств бюджетов муниципальных районов (доходы от оказания платных услуг казенными учреждениями)</t>
  </si>
  <si>
    <t>073 1 13 01995 05 0001 130</t>
  </si>
  <si>
    <t>073 1 13 01995 05 0002 130</t>
  </si>
  <si>
    <t>000 1 05 00000 00 0000 000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</si>
  <si>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</si>
  <si>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</si>
  <si>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303 1 14 02053 05 0000 410</t>
  </si>
  <si>
    <t>Доходы от реализации  иного 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</si>
  <si>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ВОЗВРАТ ОСТАТКОВ СУБСИДИЙ, СУБВЕНЦИЙ И ИНЫХ МЕЖБЮДЖЕТНЫХ ТРАНСФЕРТОВ, ИМЕЮЩИХ ЦЕЛЕВОЕ НАЗНАЧЕНИЕ, ПРОШЛЫХ ЛЕТ
</t>
  </si>
  <si>
    <t>000 2 19 00000 00 0000 000</t>
  </si>
  <si>
    <t xml:space="preserve"> Госпошлина на выдачу разрешения на установку рекламной конструкции</t>
  </si>
  <si>
    <t xml:space="preserve">220 1 14 06013 13 0000 430
</t>
  </si>
  <si>
    <t>303 1 08 07150 01 0000 110</t>
  </si>
  <si>
    <t>092 2 18 05030 05 0000 180</t>
  </si>
  <si>
    <t xml:space="preserve">Доходы бюджетов муниципальных районов от возврата иными организациями остатков субсидий прошлых лет
</t>
  </si>
  <si>
    <t xml:space="preserve">000 2 18 00000 00 0000 000
</t>
  </si>
  <si>
    <t xml:space="preserve">313 1 14 06013 13 0000 430
</t>
  </si>
  <si>
    <t>313 1 11 05013 13 0000 120</t>
  </si>
  <si>
    <t>2017год, руб.</t>
  </si>
  <si>
    <t>Дотации бюджетам бюджетной системы Российской Федерации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</si>
  <si>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</si>
  <si>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</si>
  <si>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220 1 11 05013 13 0000 120</t>
  </si>
  <si>
    <t>182 1 05 02010 02 0000 110</t>
  </si>
  <si>
    <t xml:space="preserve">Субсидии бюджетам бюджетной системы Российской Федерации (межбюджетные субсидии)
</t>
  </si>
  <si>
    <t xml:space="preserve">Дотации бюджетам муниципальных районов на поддержку мер по обеспечению сбалансированности бюджетов
</t>
  </si>
  <si>
    <t xml:space="preserve">000 1 17 05050 05 0000 180
</t>
  </si>
  <si>
    <t xml:space="preserve">Прочие неналоговые доходы бюджетов муниципальных районов
</t>
  </si>
  <si>
    <t>073 1 17 05050 05 0003 180</t>
  </si>
  <si>
    <t xml:space="preserve">Прочие неналоговые доходы бюджетов муниципальных районов (средства, полученные от спонсорской помощи)
</t>
  </si>
  <si>
    <t>303 1 17 05050 05 0004 180</t>
  </si>
  <si>
    <t>Прочие неналоговые доходы бюджетов муниципальных районов (прочие неналоговые доходы)</t>
  </si>
  <si>
    <t>048 1 12 01010 01 6000 120</t>
  </si>
  <si>
    <t xml:space="preserve"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
</t>
  </si>
  <si>
    <t>048 1 12 01030 01 6000 120</t>
  </si>
  <si>
    <t xml:space="preserve"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
</t>
  </si>
  <si>
    <t>303 1 11 05013 05 0000 120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</si>
  <si>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</si>
  <si>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>303 1 14 06013 05 0000 430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</si>
  <si>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</si>
  <si>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</si>
  <si>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Единица измерения: руб.</t>
  </si>
  <si>
    <t>Субвенции бюджетам муниципальных районов на предоставление жилых помещений детям-сиротам и детям,оставшимся без попечения родителей,лицам из их числа по договорам найма специализированных жилых помещений</t>
  </si>
  <si>
    <t>303 1 11 07015 05 0000 120</t>
  </si>
  <si>
    <t xml:space="preserve"> Доходы от перечисления части прибыли,остающейся после уплаты налогов и иных  обязательных платежей муниципальных унитарных предприятий, созданных муниципальными районами</t>
  </si>
  <si>
    <t>182 1 05 03010 01 0000 110</t>
  </si>
  <si>
    <t xml:space="preserve"> Единый сельскохозяйственный налог</t>
  </si>
  <si>
    <t>303  1 14 06025 05 0000 430</t>
  </si>
  <si>
    <t xml:space="preserve">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</si>
  <si>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048 1 12 01041 01 6000 120</t>
  </si>
  <si>
    <t>2021 год</t>
  </si>
  <si>
    <t xml:space="preserve"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</si>
  <si>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</si>
  <si>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</si>
  <si>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000 2 02 10000 00 0000 150</t>
  </si>
  <si>
    <t>092 2 02 15001 05 0000 150</t>
  </si>
  <si>
    <t>092 2 02 15002 05 0000 150</t>
  </si>
  <si>
    <t xml:space="preserve">000 2 02 20000 00 0000 150
</t>
  </si>
  <si>
    <t>092 2 02 30024 05 0000 150</t>
  </si>
  <si>
    <t>092 2 02 29999 05 0000 150</t>
  </si>
  <si>
    <t>000 2 02 30000 00 0000 150</t>
  </si>
  <si>
    <t>092 2 02 35082 05 0000 150</t>
  </si>
  <si>
    <t xml:space="preserve">
092 2 02 35120 05 0000 150
</t>
  </si>
  <si>
    <t>092 2 02 40014 05 0000 150</t>
  </si>
  <si>
    <t>092 2 02 39999 05 0000 150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</si>
  <si>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</si>
  <si>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100 1 03 02231 01 0000 110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</si>
  <si>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</si>
  <si>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100 1 03 02241 01 0000 110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</si>
  <si>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</si>
  <si>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100 1 03 02251 01 0000 110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</si>
  <si>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</si>
  <si>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100 1 03 02261 01 0000 110
</t>
  </si>
  <si>
    <t xml:space="preserve">Прочие доходы от компенсации затрат бюджетов муниципальных районов (прочие доходы от компенсации затрат) </t>
  </si>
  <si>
    <t>303 1 11 09045 05 0000 120</t>
  </si>
  <si>
    <t xml:space="preserve">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</si>
  <si>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092 2 02 20216 05 0000 150
</t>
  </si>
  <si>
    <t xml:space="preserve"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</si>
  <si>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092 1 17 05050 05 0004 180</t>
  </si>
  <si>
    <t xml:space="preserve">048 1 12 01042 01 6000 120
</t>
  </si>
  <si>
    <t xml:space="preserve">Плата за размещение твердых коммунальных отходов(федеральные государственные органы, Банк России, органы управления государственными внебюджетными фондами Российской Федерации)
</t>
  </si>
  <si>
    <t>2022 год</t>
  </si>
  <si>
    <t>073 1 13 02995 05 0043 130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</si>
  <si>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</si>
  <si>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</si>
  <si>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</si>
  <si>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</si>
  <si>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321 1 16 01193 01 0000 140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</si>
  <si>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</si>
  <si>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>023 1 16 01053 01 0000 140</t>
  </si>
  <si>
    <t>023 1 16 01063 01 0000 140</t>
  </si>
  <si>
    <t>023 1 16 01123 01 0000 140</t>
  </si>
  <si>
    <t>023 1 16 01203 01 0000 140</t>
  </si>
  <si>
    <t>092 2 02 25169 05 0000 150</t>
  </si>
  <si>
    <t>303 1 17 05050 05 0007 180</t>
  </si>
  <si>
    <t>Прочие неналоговые доходы бюджетов муниципальных районов (предоставление права на установку и эксплуатацию рекламных конструкций)</t>
  </si>
  <si>
    <t>092 2 18 60010 05 0000 150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</si>
  <si>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</si>
  <si>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188 1 16 10123 01 0051 140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</si>
  <si>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</si>
  <si>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092 2 19 60010 05 0000 150
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</si>
  <si>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</si>
  <si>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042 1 16 01203 01 0000 140</t>
  </si>
  <si>
    <t>043 1 16 10123 01 0051 140</t>
  </si>
  <si>
    <t>041 1 16 11050 01 0000 140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</si>
  <si>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</si>
  <si>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303 1 16 07090 05 0000 140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</si>
  <si>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</si>
  <si>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303 1 13 02995 05 0045 130</t>
  </si>
  <si>
    <t xml:space="preserve">Прочие доходы от компенсации затрат бюджетов муниципальных районов (за отпущенные материально-технические ресурсы (запасы)) </t>
  </si>
  <si>
    <t xml:space="preserve">092 2 02 49999 05 0000 150
</t>
  </si>
  <si>
    <t>Прочие межбюджетные трансферты, передаваемые бюджетам муниципальных районов</t>
  </si>
  <si>
    <t>000 1 09 00000 00 0000 000</t>
  </si>
  <si>
    <t>ЗАДОЛЖЕННОСТЬ И ПЕРЕРАСЧЕТЫ ПО ОТМЕНЕННЫМ НАЛОГАМ, СБОРАМ И ИНЫМ ОБЯЗАТЕЛЬНЫМ ПЛАТЕЖАМ</t>
  </si>
  <si>
    <t>Налоги на имущество</t>
  </si>
  <si>
    <t>000 1 09 04000 00 0000 110</t>
  </si>
  <si>
    <t>Налог на имущество предприятий</t>
  </si>
  <si>
    <t>000 1 09 04010 02 0000 110</t>
  </si>
  <si>
    <t>182 1 09 04010 02 0000 110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</si>
  <si>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</si>
  <si>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</si>
  <si>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</si>
  <si>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</si>
  <si>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</si>
  <si>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</si>
  <si>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000 1 12 01000 01 0000 120</t>
  </si>
  <si>
    <t>Плата за негативное воздействие на окружающую среду</t>
  </si>
  <si>
    <t>000 1 12 01010 01 0000 120</t>
  </si>
  <si>
    <t>Плата за выбросы загрязняющих веществ в атмосферный воздух стационарными объектами</t>
  </si>
  <si>
    <t>000 1 12 01030 01 0000 120</t>
  </si>
  <si>
    <t>Плата за сбросы загрязняющих веществ в водные объекты</t>
  </si>
  <si>
    <t>000 1 12 01040 01 0000 120</t>
  </si>
  <si>
    <t>Плата за размещение отходов производства и потребления</t>
  </si>
  <si>
    <t>000 1 12 01041 01 0000 120</t>
  </si>
  <si>
    <t>Плата за размещение отходов производства</t>
  </si>
  <si>
    <t>000 1 12 01042 01 0000 120</t>
  </si>
  <si>
    <t>Плата за размещение твердых коммунальных отходов</t>
  </si>
  <si>
    <t>000 1 13 02000 00 0000 130</t>
  </si>
  <si>
    <t>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</si>
  <si>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</si>
  <si>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</si>
  <si>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092 1 13 02995 05 0043 130</t>
  </si>
  <si>
    <t>000 1 13 01000 00 0000 130</t>
  </si>
  <si>
    <t>Доходы от оказания платных услуг (работ)</t>
  </si>
  <si>
    <t>000 1 13 01995 05 0000 130</t>
  </si>
  <si>
    <t>Прочие доходы от оказания платных услуг (работ) получателями средств бюджетов муниципальных районов</t>
  </si>
  <si>
    <t xml:space="preserve">000 1 14 02053 05 0000 410
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</si>
  <si>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</si>
  <si>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>000 1 14 02000 00 0000 000</t>
  </si>
  <si>
    <t xml:space="preserve">000 1 16 01000 01 0000 140
</t>
  </si>
  <si>
    <t>Административные штрафы, установленные Кодексом Российской Федерации об административных правонарушениях</t>
  </si>
  <si>
    <t xml:space="preserve">000 1 16 07090 00 0000 140
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</si>
  <si>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</si>
  <si>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000 1 16 10123 01 0000 140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</si>
  <si>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</si>
  <si>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000 1 16 10100 00 0000 140
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</si>
  <si>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
</t>
  </si>
  <si>
    <t>303 1 16 10123 01 0051 140</t>
  </si>
  <si>
    <t xml:space="preserve">Платежи, уплачиваемые в целях возмещения вреда
</t>
  </si>
  <si>
    <t>321 1 16 10123 01 0051 140</t>
  </si>
  <si>
    <t>415 1 16 10123 01 0051 140</t>
  </si>
  <si>
    <t xml:space="preserve">000 1 16 10129 01 0000 140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</si>
  <si>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</si>
  <si>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182 1 16 10129 01 0000 140
</t>
  </si>
  <si>
    <t xml:space="preserve">000 1 16 01190 01 0000 140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</si>
  <si>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</si>
  <si>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000 1 16 01193 01 0000 140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</si>
  <si>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</si>
  <si>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000 2 02 20216 00 0000 150
</t>
  </si>
  <si>
    <t xml:space="preserve"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</si>
  <si>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000 2 02 25169 00 0000 150
</t>
  </si>
  <si>
    <t xml:space="preserve"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
</t>
  </si>
  <si>
    <t xml:space="preserve">000 2 02 29999 00 0000 150
</t>
  </si>
  <si>
    <t xml:space="preserve">Прочие субсидии
</t>
  </si>
  <si>
    <t>000 1 03 02240 01 0000 110</t>
  </si>
  <si>
    <t>000 1 03 02250 01 0000 110</t>
  </si>
  <si>
    <t>000 1 03 02260 01 0000 110</t>
  </si>
  <si>
    <t>000 1 03 02230 01 0000 110</t>
  </si>
  <si>
    <t xml:space="preserve">000 1 05 02000 02 0000 110
</t>
  </si>
  <si>
    <t xml:space="preserve">000 1 05 03010 01 0000 110
</t>
  </si>
  <si>
    <t>Единый сельскохозяйственный налог</t>
  </si>
  <si>
    <t xml:space="preserve">000 1 05 03000 01 0000 110
</t>
  </si>
  <si>
    <t xml:space="preserve">Налог, взимаемый в связи с применением патентной системы налогообложения, зачисляемый в бюджеты муниципальных районов
</t>
  </si>
  <si>
    <t xml:space="preserve">000 1 05 04020 02 0000 110
</t>
  </si>
  <si>
    <t xml:space="preserve">000 1 05 04000 02 0000 110
</t>
  </si>
  <si>
    <t>Налог, взимаемый в связи с применением патентной системы налогообложения</t>
  </si>
  <si>
    <t>000 1 03 02000 01 0000 110</t>
  </si>
  <si>
    <t xml:space="preserve">000  1 05 02010 02 0000 110
</t>
  </si>
  <si>
    <t xml:space="preserve">000 1 08 03010 01 0000 110
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</si>
  <si>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</si>
  <si>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000 1 08 03000 01 0000 110
</t>
  </si>
  <si>
    <t xml:space="preserve">Государственная пошлина по делам, рассматриваемым в судах общей юрисдикции, мировыми судьями
</t>
  </si>
  <si>
    <t xml:space="preserve">000 1 08 07150 01 0000 110
</t>
  </si>
  <si>
    <t xml:space="preserve">Государственная пошлина за выдачу разрешения на установку рекламной конструкции
</t>
  </si>
  <si>
    <t xml:space="preserve">000 1 08 07000 01 0000 110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</si>
  <si>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</si>
  <si>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 xml:space="preserve">000 1 14 06000 00 0000 430
</t>
  </si>
  <si>
    <t xml:space="preserve">Доходы от продажи земельных участков, находящихся в государственной и муниципальной собственности
</t>
  </si>
  <si>
    <t>042 1 16 01063 01 0000 140</t>
  </si>
  <si>
    <t>303 1 16 02020 02 0000 140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</si>
  <si>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</si>
  <si>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041 1 16 10123 01 0051 140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</si>
  <si>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году(доходы бюджетов муниципальных районов за исключением доходов,направляемых на формирование муниципального дорожного фонда,а так же иных платежей в случае принятия решения финансовым органом муниципального образования о раздельном учете задолженности)</t>
  </si>
  <si>
    <t xml:space="preserve">Прочие неналоговые доходы бюджетов муниципальных районов (прочие неналоговые доходы)
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</si>
  <si>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</si>
  <si>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</si>
  <si>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092 2 02 45303 05 0000 150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</si>
  <si>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</si>
  <si>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000 2 02 45303 00 0000 150
</t>
  </si>
  <si>
    <t xml:space="preserve"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</si>
  <si>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>000 2 02 49999 05 0000 150</t>
  </si>
  <si>
    <t>000 2 02 40000 00 0000 150</t>
  </si>
  <si>
    <t>000 2 02 45303 05 0000 150</t>
  </si>
  <si>
    <t xml:space="preserve">000 2 02 49999 00 0000 150
</t>
  </si>
  <si>
    <t xml:space="preserve">Прочие межбюджетные трансферты, передаваемые бюджетам
</t>
  </si>
  <si>
    <t>000 2 02 29999 05 0000 150</t>
  </si>
  <si>
    <t>000 1 01 02000 01 0000 110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</si>
  <si>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</si>
  <si>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000 1 01 02010 01 0000 110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</si>
  <si>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</si>
  <si>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000 1 01 02020 01 0000 110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</si>
  <si>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</si>
  <si>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000 1 01 02030 01 0000 110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</si>
  <si>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</si>
  <si>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</si>
  <si>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000 1 01 02040 01 0000 110
</t>
  </si>
  <si>
    <t>000 1 03 02231 01 0000 110</t>
  </si>
  <si>
    <t xml:space="preserve">000 1 03 02241 01 0000 110
</t>
  </si>
  <si>
    <t xml:space="preserve">000 1 03 02251 01 0000 110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</si>
  <si>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</si>
  <si>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000 1 03 02261 01 0000 110
</t>
  </si>
  <si>
    <t xml:space="preserve">НАЛОГИ НА ТОВАРЫ (РАБОТЫ, УСЛУГИ), РЕАЛИЗУЕМЫЕ НА ТЕРРИТОРИИ РОССИЙСКОЙ ФЕДЕРАЦИИ
</t>
  </si>
  <si>
    <t xml:space="preserve">Акцизы по подакцизным товарам (продукции), производимым на территории Российской Федерации
</t>
  </si>
  <si>
    <t xml:space="preserve">000 1 11 05000 00 0000 120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</si>
  <si>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</si>
  <si>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000 1 11 05010 00 0000 120
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</si>
  <si>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</si>
  <si>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>000 1 11 05013 05 0000 120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</si>
  <si>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</si>
  <si>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>000 1 11 05013 13 0000 120</t>
  </si>
  <si>
    <t xml:space="preserve">000 1 11 05020 00 0000 120
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</si>
  <si>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</si>
  <si>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000 1 11 05025 05 0000 120
</t>
  </si>
  <si>
    <t xml:space="preserve">000 1 11 05030 00 0000 120
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</si>
  <si>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
</t>
  </si>
  <si>
    <t xml:space="preserve"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
</t>
  </si>
  <si>
    <t>000 1 11 05035 05 0000 120</t>
  </si>
  <si>
    <t xml:space="preserve">000 1 11 09000 00 0000 120
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</si>
  <si>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</si>
  <si>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000 1 11 09040 00 0000 120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</si>
  <si>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</si>
  <si>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</si>
  <si>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000 1 11 09045 05 0000 120
</t>
  </si>
  <si>
    <t xml:space="preserve">ДОХОДЫ ОТ ОКАЗАНИЯ ПЛАТНЫХ УСЛУГ И КОМПЕНСАЦИИ ЗАТРАТ ГОСУДАРСТВА
</t>
  </si>
  <si>
    <t xml:space="preserve">000 1 13 01990 00 0000 130
</t>
  </si>
  <si>
    <t xml:space="preserve">Прочие доходы от оказания платных услуг (работ)
</t>
  </si>
  <si>
    <t xml:space="preserve">000 1 13 02990 00 0000 130
</t>
  </si>
  <si>
    <t xml:space="preserve">Прочие доходы от компенсации затрат государства
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</si>
  <si>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
</t>
  </si>
  <si>
    <t xml:space="preserve">000 1 14 06010 00 0000 430
</t>
  </si>
  <si>
    <t xml:space="preserve">Доходы от продажи земельных участков, государственная собственность на которые не разграничена
</t>
  </si>
  <si>
    <t xml:space="preserve">000 1 14 06013 13 0000 430
</t>
  </si>
  <si>
    <t xml:space="preserve">000 1 14 06013 05 0000 430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</si>
  <si>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</si>
  <si>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000 1 16 01053 01 0000 140
</t>
  </si>
  <si>
    <t xml:space="preserve">000 1 16 01063 01 0000 140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</si>
  <si>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</si>
  <si>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000 1 16 01123 01 0000 140
</t>
  </si>
  <si>
    <t xml:space="preserve"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
</t>
  </si>
  <si>
    <t xml:space="preserve">000 1 16 01203 01 0000 140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</si>
  <si>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</si>
  <si>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000 1 16 01050 01 0000 140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</si>
  <si>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</si>
  <si>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000 1 16 01060 01 0000 140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</si>
  <si>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</si>
  <si>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000 1 16 01120 01 0000 140
</t>
  </si>
  <si>
    <t xml:space="preserve"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
</t>
  </si>
  <si>
    <t xml:space="preserve">000 1 16 01200 01 0000 140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</si>
  <si>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</si>
  <si>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Административные штрафы, установленные законами субъектов Российской Федерации об административных правонарушениях
</t>
  </si>
  <si>
    <t xml:space="preserve">000 1 16 02000 02 0000 140
</t>
  </si>
  <si>
    <t>000 1 16 02020 02 0000 140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</si>
  <si>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</si>
  <si>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000 1 16 07000 01 0000 140
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</si>
  <si>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</si>
  <si>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000 1 16 10000 00 0000 140
</t>
  </si>
  <si>
    <t xml:space="preserve">Платежи в целях возмещения причиненного ущерба (убытков)
</t>
  </si>
  <si>
    <t xml:space="preserve">092 1 16 10100 05 0000 140
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</si>
  <si>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
</t>
  </si>
  <si>
    <t xml:space="preserve">000 1 16 10100 05 0000 140
</t>
  </si>
  <si>
    <t>000 1 16 07090 05 0000 140</t>
  </si>
  <si>
    <t xml:space="preserve">000 1 16 10120 00 0000 140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</si>
  <si>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</si>
  <si>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000 1 16 11050 01 0000 140</t>
  </si>
  <si>
    <t xml:space="preserve">000 1 16 11000 01 0000 140
</t>
  </si>
  <si>
    <t xml:space="preserve">0001 17 00000 00 0000 000
</t>
  </si>
  <si>
    <t xml:space="preserve">ПРОЧИЕ НЕНАЛОГОВЫЕ ДОХОДЫ
</t>
  </si>
  <si>
    <t xml:space="preserve">000 1 17 05000 00 0000 180
</t>
  </si>
  <si>
    <t xml:space="preserve">Прочие неналоговые доходы
</t>
  </si>
  <si>
    <t xml:space="preserve">000 2 02 15001 00 0000 150
</t>
  </si>
  <si>
    <t xml:space="preserve">Дотации на выравнивание бюджетной обеспеченности
</t>
  </si>
  <si>
    <t xml:space="preserve">000 2 02 15001 05 0000 150
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</si>
  <si>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</si>
  <si>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000 2 02 15002 00 0000 150
</t>
  </si>
  <si>
    <t xml:space="preserve">Дотации бюджетам на поддержку мер по обеспечению сбалансированности бюджетов
</t>
  </si>
  <si>
    <t xml:space="preserve">000 2 02 15002 05 0000 150
</t>
  </si>
  <si>
    <t xml:space="preserve">000 2 02 20216 05 0000 150
</t>
  </si>
  <si>
    <t xml:space="preserve"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
</t>
  </si>
  <si>
    <t xml:space="preserve">000 2 02 25169 05 0000 150
</t>
  </si>
  <si>
    <t xml:space="preserve">Субвенции местным бюджетам на выполнение передаваемых полномочий субъектов Российской Федерации
</t>
  </si>
  <si>
    <t xml:space="preserve">Субвенции бюджетам муниципальных районов на выполнение передаваемых полномочий субъектов Российской Федерации
</t>
  </si>
  <si>
    <t xml:space="preserve">000 2 02 30024 00 0000 150
</t>
  </si>
  <si>
    <t xml:space="preserve">000 2 02 30024 05 0000 150
</t>
  </si>
  <si>
    <t xml:space="preserve"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</si>
  <si>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</si>
  <si>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000 2 02 35082 00 0000 150
</t>
  </si>
  <si>
    <t xml:space="preserve">000 2 02 35082 05 0000 150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</si>
  <si>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</si>
  <si>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</si>
  <si>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000 2 02 35120 00 0000 150
</t>
  </si>
  <si>
    <t xml:space="preserve">000 2 02 35120 05 0000 150
</t>
  </si>
  <si>
    <t xml:space="preserve">Прочие субвенции бюджетам муниципальных районов
</t>
  </si>
  <si>
    <t xml:space="preserve">Прочие субвенции
</t>
  </si>
  <si>
    <t xml:space="preserve">000 2 02 39999 00 0000 150
</t>
  </si>
  <si>
    <t xml:space="preserve">000 2 02 39999 05 0000 150
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</si>
  <si>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</si>
  <si>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000 2 02 40014 05 0000 150
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</si>
  <si>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</si>
  <si>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
</t>
  </si>
  <si>
    <t xml:space="preserve">000 2 18 60010 05 0000 150
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</si>
  <si>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</si>
  <si>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000 2 19 60010 05 0000 150
</t>
  </si>
  <si>
    <t xml:space="preserve">000 1 05 01000 00 0000 110
</t>
  </si>
  <si>
    <t xml:space="preserve">Налог, взимаемый в связи с применением упрощенной системы налогообложения
</t>
  </si>
  <si>
    <t xml:space="preserve">000 1 05 01010 01 0000 110
</t>
  </si>
  <si>
    <t xml:space="preserve">Налог, взимаемый с налогоплательщиков, выбравших в качестве объекта налогообложения доходы
</t>
  </si>
  <si>
    <t xml:space="preserve">000 2 02 25243 00 0000 150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</si>
  <si>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</si>
  <si>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000 2 02 25243 05 0000 150
</t>
  </si>
  <si>
    <t xml:space="preserve">Субсидии бюджетам муниципальных районов на строительство и реконструкцию (модернизацию) объектов питьевого водоснабжения
</t>
  </si>
  <si>
    <t xml:space="preserve">092 2 02 25243 05 0000 150
</t>
  </si>
  <si>
    <t>Доходы бюджета Приволжского муниципального района по кодам классификации доходов бюджетов на 2021 год и на плановый период 2022 и 2023 годов</t>
  </si>
  <si>
    <t>2023 год</t>
  </si>
  <si>
    <t>000 1 05 01011 01 0000 110</t>
  </si>
  <si>
    <t>Налог, взимаемый с налогоплательщиков, выбравших в качестве объекта налогообложения доходы</t>
  </si>
  <si>
    <t>182 1 05 01011 01 0000 110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</si>
  <si>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</si>
  <si>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</si>
  <si>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</si>
  <si>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</si>
  <si>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182 1 05 01021 01 0000 110</t>
  </si>
  <si>
    <t xml:space="preserve">Приложение №2                                                                                   к решению Совета Приволжского муниципального района                 от                             №        "О бюджете Приволжского муниципального района на 2021 год  и на плановый период 2022 и 2023 годов в первом чтении"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</si>
</sst>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;[Red]#,##0.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Arial Cy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2">
      <alignment horizontal="left" vertical="top" wrapText="1"/>
    </xf>
  </cellStyleXfs>
  <cellXfs count="47">
    <xf numFmtId="0" fontId="0" fillId="0" borderId="0" xfId="0"/>
    <xf numFmtId="0" fontId="0" fillId="2" borderId="0" xfId="0" applyFill="1"/>
    <xf numFmtId="0" fontId="5" fillId="2" borderId="0" xfId="1" applyFont="1" applyFill="1" applyAlignment="1">
      <alignment vertical="center"/>
    </xf>
    <xf numFmtId="0" fontId="10" fillId="2" borderId="0" xfId="1" applyFont="1" applyFill="1"/>
    <xf numFmtId="0" fontId="11" fillId="2" borderId="0" xfId="0" applyFont="1" applyFill="1"/>
    <xf numFmtId="4" fontId="0" fillId="2" borderId="0" xfId="0" applyNumberFormat="1" applyFill="1"/>
    <xf numFmtId="0" fontId="0" fillId="2" borderId="1" xfId="0" applyFill="1" applyBorder="1"/>
    <xf numFmtId="0" fontId="0" fillId="2" borderId="0" xfId="0" applyFill="1" applyBorder="1"/>
    <xf numFmtId="4" fontId="11" fillId="2" borderId="0" xfId="0" applyNumberFormat="1" applyFont="1" applyFill="1"/>
    <xf numFmtId="49" fontId="5" fillId="2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49" fontId="16" fillId="2" borderId="1" xfId="0" applyNumberFormat="1" applyFont="1" applyFill="1" applyBorder="1" applyAlignment="1">
      <alignment horizontal="left" vertical="top" wrapText="1"/>
    </xf>
    <xf numFmtId="0" fontId="8" fillId="2" borderId="1" xfId="3" applyNumberFormat="1" applyFont="1" applyFill="1" applyBorder="1" applyProtection="1">
      <alignment horizontal="left" vertical="top" wrapText="1"/>
    </xf>
    <xf numFmtId="49" fontId="16" fillId="2" borderId="1" xfId="1" applyNumberFormat="1" applyFont="1" applyFill="1" applyBorder="1" applyAlignment="1">
      <alignment vertical="center" wrapText="1"/>
    </xf>
    <xf numFmtId="0" fontId="16" fillId="2" borderId="1" xfId="3" applyNumberFormat="1" applyFont="1" applyFill="1" applyBorder="1" applyProtection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vertical="center" wrapText="1"/>
    </xf>
    <xf numFmtId="0" fontId="6" fillId="2" borderId="1" xfId="3" applyNumberFormat="1" applyFont="1" applyFill="1" applyBorder="1" applyProtection="1">
      <alignment horizontal="left" vertical="top" wrapText="1"/>
    </xf>
    <xf numFmtId="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16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vertical="center"/>
    </xf>
    <xf numFmtId="0" fontId="17" fillId="2" borderId="0" xfId="0" applyFont="1" applyFill="1" applyAlignment="1">
      <alignment horizontal="right" wrapText="1"/>
    </xf>
    <xf numFmtId="0" fontId="17" fillId="0" borderId="0" xfId="0" applyFont="1" applyAlignment="1">
      <alignment horizontal="right" wrapText="1"/>
    </xf>
    <xf numFmtId="43" fontId="4" fillId="2" borderId="1" xfId="2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12" fillId="2" borderId="0" xfId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right" wrapText="1"/>
    </xf>
    <xf numFmtId="0" fontId="14" fillId="2" borderId="0" xfId="0" applyFont="1" applyFill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</cellXfs>
  <cellStyles count="4">
    <cellStyle name="xl44" xfId="3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K234"/>
  <sheetViews>
    <sheetView tabSelected="1" topLeftCell="A203" workbookViewId="0">
      <selection activeCell="E19" sqref="E19"/>
    </sheetView>
  </sheetViews>
  <sheetFormatPr defaultRowHeight="15" x14ac:dyDescent="0.25"/>
  <cols>
    <col min="1" max="1" width="34.140625" style="1" customWidth="1"/>
    <col min="2" max="2" width="46.7109375" style="1" customWidth="1"/>
    <col min="3" max="3" width="20.85546875" style="1" hidden="1" customWidth="1"/>
    <col min="4" max="4" width="23.140625" style="1" customWidth="1"/>
    <col min="5" max="5" width="21.42578125" style="1" customWidth="1"/>
    <col min="6" max="6" width="18.85546875" style="1" customWidth="1"/>
    <col min="7" max="16384" width="9.140625" style="1"/>
  </cols>
  <sheetData>
    <row r="1" spans="1:6" ht="81.75" customHeight="1" x14ac:dyDescent="0.25">
      <c r="D1" s="33" t="s">
        <v>398</v>
      </c>
      <c r="E1" s="34"/>
      <c r="F1" s="34"/>
    </row>
    <row r="2" spans="1:6" ht="63" customHeight="1" x14ac:dyDescent="0.25">
      <c r="A2" s="36" t="s">
        <v>388</v>
      </c>
      <c r="B2" s="37"/>
      <c r="C2" s="38"/>
      <c r="D2" s="38"/>
      <c r="E2" s="38"/>
      <c r="F2" s="39"/>
    </row>
    <row r="3" spans="1:6" ht="16.5" customHeight="1" x14ac:dyDescent="0.25">
      <c r="A3" s="40" t="s">
        <v>88</v>
      </c>
      <c r="B3" s="41"/>
      <c r="C3" s="41"/>
      <c r="D3" s="41"/>
      <c r="E3" s="41"/>
      <c r="F3" s="42"/>
    </row>
    <row r="4" spans="1:6" x14ac:dyDescent="0.25">
      <c r="A4" s="43" t="s">
        <v>0</v>
      </c>
      <c r="B4" s="45" t="s">
        <v>1</v>
      </c>
      <c r="C4" s="46" t="s">
        <v>65</v>
      </c>
      <c r="D4" s="46" t="s">
        <v>97</v>
      </c>
      <c r="E4" s="46" t="s">
        <v>128</v>
      </c>
      <c r="F4" s="35" t="s">
        <v>389</v>
      </c>
    </row>
    <row r="5" spans="1:6" x14ac:dyDescent="0.25">
      <c r="A5" s="44"/>
      <c r="B5" s="45"/>
      <c r="C5" s="46"/>
      <c r="D5" s="46"/>
      <c r="E5" s="46"/>
      <c r="F5" s="35"/>
    </row>
    <row r="6" spans="1:6" x14ac:dyDescent="0.25">
      <c r="A6" s="44"/>
      <c r="B6" s="45"/>
      <c r="C6" s="46"/>
      <c r="D6" s="46"/>
      <c r="E6" s="46"/>
      <c r="F6" s="35"/>
    </row>
    <row r="7" spans="1:6" ht="31.5" x14ac:dyDescent="0.25">
      <c r="A7" s="10" t="s">
        <v>2</v>
      </c>
      <c r="B7" s="11" t="s">
        <v>3</v>
      </c>
      <c r="C7" s="12" t="e">
        <f>C8+C18+C32+C49+#REF!+C60+C82+C93+C105+C117+C162</f>
        <v>#REF!</v>
      </c>
      <c r="D7" s="12">
        <f>D8+D18+D32+D49+D60+D93+D105+D117+D82+D160</f>
        <v>103884809.42999999</v>
      </c>
      <c r="E7" s="12">
        <f>E8+E18+E32+E49+E60+E93+E105+E117+E82+E160</f>
        <v>102285568.73999999</v>
      </c>
      <c r="F7" s="12">
        <f>F8+F18+F32+F49+F60+F93+F105+F117+F82+F160</f>
        <v>101521838.73999999</v>
      </c>
    </row>
    <row r="8" spans="1:6" ht="15.75" x14ac:dyDescent="0.25">
      <c r="A8" s="10" t="s">
        <v>4</v>
      </c>
      <c r="B8" s="11" t="s">
        <v>5</v>
      </c>
      <c r="C8" s="12">
        <f>SUM(C9)</f>
        <v>57600638.359999999</v>
      </c>
      <c r="D8" s="12">
        <f t="shared" ref="D8:F8" si="0">SUM(D9)</f>
        <v>64020000</v>
      </c>
      <c r="E8" s="12">
        <f t="shared" si="0"/>
        <v>64349000</v>
      </c>
      <c r="F8" s="12">
        <f t="shared" si="0"/>
        <v>64354000</v>
      </c>
    </row>
    <row r="9" spans="1:6" ht="15.75" x14ac:dyDescent="0.25">
      <c r="A9" s="13" t="s">
        <v>263</v>
      </c>
      <c r="B9" s="14" t="s">
        <v>6</v>
      </c>
      <c r="C9" s="15">
        <f>SUM(C11:C17)</f>
        <v>57600638.359999999</v>
      </c>
      <c r="D9" s="15">
        <f t="shared" ref="D9:E9" si="1">SUM(D10+D12+D14+D16)</f>
        <v>64020000</v>
      </c>
      <c r="E9" s="15">
        <f t="shared" si="1"/>
        <v>64349000</v>
      </c>
      <c r="F9" s="15">
        <f t="shared" ref="F9" si="2">SUM(F10+F12+F14+F16)</f>
        <v>64354000</v>
      </c>
    </row>
    <row r="10" spans="1:6" ht="119.25" customHeight="1" x14ac:dyDescent="0.25">
      <c r="A10" s="13" t="s">
        <v>265</v>
      </c>
      <c r="B10" s="14" t="s">
        <v>264</v>
      </c>
      <c r="C10" s="15"/>
      <c r="D10" s="15">
        <f t="shared" ref="D10:F10" si="3">SUM(D11)</f>
        <v>62910000</v>
      </c>
      <c r="E10" s="15">
        <f t="shared" si="3"/>
        <v>63214000</v>
      </c>
      <c r="F10" s="15">
        <f t="shared" si="3"/>
        <v>63214000</v>
      </c>
    </row>
    <row r="11" spans="1:6" ht="114.75" customHeight="1" x14ac:dyDescent="0.25">
      <c r="A11" s="13" t="s">
        <v>7</v>
      </c>
      <c r="B11" s="14" t="s">
        <v>264</v>
      </c>
      <c r="C11" s="15">
        <f>50702450+1000000+700000+1750000+1674235.8</f>
        <v>55826685.799999997</v>
      </c>
      <c r="D11" s="15">
        <f>57910000+10000000-5000000</f>
        <v>62910000</v>
      </c>
      <c r="E11" s="15">
        <f>58214000+10000000-5000000</f>
        <v>63214000</v>
      </c>
      <c r="F11" s="15">
        <f>58214000+10000000-5000000</f>
        <v>63214000</v>
      </c>
    </row>
    <row r="12" spans="1:6" ht="165.75" customHeight="1" x14ac:dyDescent="0.25">
      <c r="A12" s="13" t="s">
        <v>267</v>
      </c>
      <c r="B12" s="14" t="s">
        <v>266</v>
      </c>
      <c r="C12" s="15"/>
      <c r="D12" s="15">
        <f t="shared" ref="D12:F12" si="4">SUM(D13)</f>
        <v>135000</v>
      </c>
      <c r="E12" s="15">
        <f t="shared" si="4"/>
        <v>135000</v>
      </c>
      <c r="F12" s="15">
        <f t="shared" si="4"/>
        <v>140000</v>
      </c>
    </row>
    <row r="13" spans="1:6" ht="163.5" customHeight="1" x14ac:dyDescent="0.25">
      <c r="A13" s="13" t="s">
        <v>8</v>
      </c>
      <c r="B13" s="14" t="s">
        <v>266</v>
      </c>
      <c r="C13" s="15">
        <f>140000+53000+17000</f>
        <v>210000</v>
      </c>
      <c r="D13" s="15">
        <v>135000</v>
      </c>
      <c r="E13" s="15">
        <v>135000</v>
      </c>
      <c r="F13" s="15">
        <v>140000</v>
      </c>
    </row>
    <row r="14" spans="1:6" ht="84" customHeight="1" x14ac:dyDescent="0.25">
      <c r="A14" s="13" t="s">
        <v>269</v>
      </c>
      <c r="B14" s="14" t="s">
        <v>268</v>
      </c>
      <c r="C14" s="15"/>
      <c r="D14" s="15">
        <f t="shared" ref="D14:F14" si="5">SUM(D15)</f>
        <v>375000</v>
      </c>
      <c r="E14" s="15">
        <f t="shared" si="5"/>
        <v>400000</v>
      </c>
      <c r="F14" s="15">
        <f t="shared" si="5"/>
        <v>400000</v>
      </c>
    </row>
    <row r="15" spans="1:6" ht="78.75" x14ac:dyDescent="0.25">
      <c r="A15" s="13" t="s">
        <v>9</v>
      </c>
      <c r="B15" s="14" t="s">
        <v>268</v>
      </c>
      <c r="C15" s="15">
        <f>738500+555452.56+35000</f>
        <v>1328952.56</v>
      </c>
      <c r="D15" s="15">
        <v>375000</v>
      </c>
      <c r="E15" s="15">
        <v>400000</v>
      </c>
      <c r="F15" s="15">
        <v>400000</v>
      </c>
    </row>
    <row r="16" spans="1:6" ht="131.25" customHeight="1" x14ac:dyDescent="0.25">
      <c r="A16" s="13" t="s">
        <v>272</v>
      </c>
      <c r="B16" s="14" t="s">
        <v>270</v>
      </c>
      <c r="C16" s="15"/>
      <c r="D16" s="15">
        <f t="shared" ref="D16:F16" si="6">SUM(D17)</f>
        <v>600000</v>
      </c>
      <c r="E16" s="15">
        <f t="shared" si="6"/>
        <v>600000</v>
      </c>
      <c r="F16" s="15">
        <f t="shared" si="6"/>
        <v>600000</v>
      </c>
    </row>
    <row r="17" spans="1:6" ht="141.75" x14ac:dyDescent="0.25">
      <c r="A17" s="13" t="s">
        <v>10</v>
      </c>
      <c r="B17" s="14" t="s">
        <v>271</v>
      </c>
      <c r="C17" s="15">
        <f>170000+20000+45000</f>
        <v>235000</v>
      </c>
      <c r="D17" s="15">
        <f>1200000-600000</f>
        <v>600000</v>
      </c>
      <c r="E17" s="15">
        <f>1200000-600000</f>
        <v>600000</v>
      </c>
      <c r="F17" s="15">
        <f>1200000-600000</f>
        <v>600000</v>
      </c>
    </row>
    <row r="18" spans="1:6" ht="72.75" customHeight="1" x14ac:dyDescent="0.25">
      <c r="A18" s="10" t="s">
        <v>11</v>
      </c>
      <c r="B18" s="11" t="s">
        <v>278</v>
      </c>
      <c r="C18" s="16">
        <f t="shared" ref="C18" si="7">SUM(C19)</f>
        <v>4587794.2899999991</v>
      </c>
      <c r="D18" s="16">
        <f t="shared" ref="D18:F18" si="8">SUM(D19)</f>
        <v>5031879.5500000007</v>
      </c>
      <c r="E18" s="16">
        <f t="shared" si="8"/>
        <v>5294965.5799999991</v>
      </c>
      <c r="F18" s="16">
        <f t="shared" si="8"/>
        <v>5294965.5799999991</v>
      </c>
    </row>
    <row r="19" spans="1:6" ht="53.25" customHeight="1" x14ac:dyDescent="0.25">
      <c r="A19" s="10" t="s">
        <v>233</v>
      </c>
      <c r="B19" s="14" t="s">
        <v>279</v>
      </c>
      <c r="C19" s="17">
        <f>SUM(C20:C29)</f>
        <v>4587794.2899999991</v>
      </c>
      <c r="D19" s="17">
        <f t="shared" ref="D19:E19" si="9">SUM(D20+D23+D26+D29)</f>
        <v>5031879.5500000007</v>
      </c>
      <c r="E19" s="17">
        <f t="shared" si="9"/>
        <v>5294965.5799999991</v>
      </c>
      <c r="F19" s="17">
        <f t="shared" ref="F19" si="10">SUM(F20+F23+F26+F29)</f>
        <v>5294965.5799999991</v>
      </c>
    </row>
    <row r="20" spans="1:6" ht="114.75" customHeight="1" x14ac:dyDescent="0.25">
      <c r="A20" s="13" t="s">
        <v>224</v>
      </c>
      <c r="B20" s="14" t="s">
        <v>12</v>
      </c>
      <c r="C20" s="18">
        <f>1004063.14+562630.2</f>
        <v>1566693.3399999999</v>
      </c>
      <c r="D20" s="18">
        <f t="shared" ref="D20:F20" si="11">SUM(D21)</f>
        <v>2319612.4900000002</v>
      </c>
      <c r="E20" s="18">
        <f t="shared" si="11"/>
        <v>2437147.12</v>
      </c>
      <c r="F20" s="18">
        <f t="shared" si="11"/>
        <v>2437147.12</v>
      </c>
    </row>
    <row r="21" spans="1:6" ht="173.25" x14ac:dyDescent="0.25">
      <c r="A21" s="13" t="s">
        <v>273</v>
      </c>
      <c r="B21" s="14" t="s">
        <v>112</v>
      </c>
      <c r="C21" s="18"/>
      <c r="D21" s="18">
        <f t="shared" ref="D21:F21" si="12">SUM(D22)</f>
        <v>2319612.4900000002</v>
      </c>
      <c r="E21" s="18">
        <f t="shared" si="12"/>
        <v>2437147.12</v>
      </c>
      <c r="F21" s="18">
        <f t="shared" si="12"/>
        <v>2437147.12</v>
      </c>
    </row>
    <row r="22" spans="1:6" ht="175.5" customHeight="1" x14ac:dyDescent="0.25">
      <c r="A22" s="13" t="s">
        <v>113</v>
      </c>
      <c r="B22" s="14" t="s">
        <v>112</v>
      </c>
      <c r="C22" s="18"/>
      <c r="D22" s="18">
        <v>2319612.4900000002</v>
      </c>
      <c r="E22" s="18">
        <v>2437147.12</v>
      </c>
      <c r="F22" s="18">
        <v>2437147.12</v>
      </c>
    </row>
    <row r="23" spans="1:6" ht="147" customHeight="1" x14ac:dyDescent="0.25">
      <c r="A23" s="13" t="s">
        <v>221</v>
      </c>
      <c r="B23" s="14" t="s">
        <v>99</v>
      </c>
      <c r="C23" s="17">
        <f>15252.92+352.58</f>
        <v>15605.5</v>
      </c>
      <c r="D23" s="17">
        <f t="shared" ref="D23:F23" si="13">SUM(D24)</f>
        <v>11640.32</v>
      </c>
      <c r="E23" s="17">
        <f t="shared" si="13"/>
        <v>12016.55</v>
      </c>
      <c r="F23" s="17">
        <f t="shared" si="13"/>
        <v>12016.55</v>
      </c>
    </row>
    <row r="24" spans="1:6" ht="200.25" customHeight="1" x14ac:dyDescent="0.25">
      <c r="A24" s="13" t="s">
        <v>274</v>
      </c>
      <c r="B24" s="14" t="s">
        <v>114</v>
      </c>
      <c r="C24" s="17"/>
      <c r="D24" s="17">
        <f t="shared" ref="D24:F24" si="14">SUM(D25)</f>
        <v>11640.32</v>
      </c>
      <c r="E24" s="17">
        <f t="shared" si="14"/>
        <v>12016.55</v>
      </c>
      <c r="F24" s="17">
        <f t="shared" si="14"/>
        <v>12016.55</v>
      </c>
    </row>
    <row r="25" spans="1:6" ht="192.75" customHeight="1" x14ac:dyDescent="0.25">
      <c r="A25" s="13" t="s">
        <v>115</v>
      </c>
      <c r="B25" s="14" t="s">
        <v>114</v>
      </c>
      <c r="C25" s="17"/>
      <c r="D25" s="17">
        <v>11640.32</v>
      </c>
      <c r="E25" s="17">
        <v>12016.55</v>
      </c>
      <c r="F25" s="17">
        <v>12016.55</v>
      </c>
    </row>
    <row r="26" spans="1:6" ht="121.5" customHeight="1" x14ac:dyDescent="0.25">
      <c r="A26" s="13" t="s">
        <v>222</v>
      </c>
      <c r="B26" s="14" t="s">
        <v>100</v>
      </c>
      <c r="C26" s="17">
        <f>2191476.94+1127379.03</f>
        <v>3318855.9699999997</v>
      </c>
      <c r="D26" s="17">
        <f t="shared" ref="D26:F26" si="15">SUM(D27)</f>
        <v>3021410.75</v>
      </c>
      <c r="E26" s="17">
        <f t="shared" si="15"/>
        <v>3155133.19</v>
      </c>
      <c r="F26" s="17">
        <f t="shared" si="15"/>
        <v>3155133.19</v>
      </c>
    </row>
    <row r="27" spans="1:6" ht="169.5" customHeight="1" x14ac:dyDescent="0.25">
      <c r="A27" s="13" t="s">
        <v>275</v>
      </c>
      <c r="B27" s="14" t="s">
        <v>116</v>
      </c>
      <c r="C27" s="17"/>
      <c r="D27" s="17">
        <f t="shared" ref="D27:F27" si="16">SUM(D28)</f>
        <v>3021410.75</v>
      </c>
      <c r="E27" s="17">
        <f t="shared" si="16"/>
        <v>3155133.19</v>
      </c>
      <c r="F27" s="17">
        <f t="shared" si="16"/>
        <v>3155133.19</v>
      </c>
    </row>
    <row r="28" spans="1:6" ht="165.75" customHeight="1" x14ac:dyDescent="0.25">
      <c r="A28" s="13" t="s">
        <v>117</v>
      </c>
      <c r="B28" s="14" t="s">
        <v>116</v>
      </c>
      <c r="C28" s="17"/>
      <c r="D28" s="17">
        <v>3021410.75</v>
      </c>
      <c r="E28" s="17">
        <v>3155133.19</v>
      </c>
      <c r="F28" s="17">
        <v>3155133.19</v>
      </c>
    </row>
    <row r="29" spans="1:6" ht="106.5" customHeight="1" x14ac:dyDescent="0.25">
      <c r="A29" s="13" t="s">
        <v>223</v>
      </c>
      <c r="B29" s="14" t="s">
        <v>276</v>
      </c>
      <c r="C29" s="17">
        <f>-381060.11+67699.59</f>
        <v>-313360.52</v>
      </c>
      <c r="D29" s="17">
        <f t="shared" ref="D29:F29" si="17">SUM(D30)</f>
        <v>-320784.01</v>
      </c>
      <c r="E29" s="17">
        <f t="shared" si="17"/>
        <v>-309331.28000000003</v>
      </c>
      <c r="F29" s="17">
        <f t="shared" si="17"/>
        <v>-309331.28000000003</v>
      </c>
    </row>
    <row r="30" spans="1:6" ht="166.5" customHeight="1" x14ac:dyDescent="0.25">
      <c r="A30" s="13" t="s">
        <v>277</v>
      </c>
      <c r="B30" s="14" t="s">
        <v>118</v>
      </c>
      <c r="C30" s="17"/>
      <c r="D30" s="17">
        <f t="shared" ref="D30:F30" si="18">SUM(D31)</f>
        <v>-320784.01</v>
      </c>
      <c r="E30" s="17">
        <f t="shared" si="18"/>
        <v>-309331.28000000003</v>
      </c>
      <c r="F30" s="17">
        <f t="shared" si="18"/>
        <v>-309331.28000000003</v>
      </c>
    </row>
    <row r="31" spans="1:6" ht="159.75" customHeight="1" x14ac:dyDescent="0.25">
      <c r="A31" s="13" t="s">
        <v>119</v>
      </c>
      <c r="B31" s="14" t="s">
        <v>118</v>
      </c>
      <c r="C31" s="17"/>
      <c r="D31" s="17">
        <v>-320784.01</v>
      </c>
      <c r="E31" s="17">
        <v>-309331.28000000003</v>
      </c>
      <c r="F31" s="17">
        <v>-309331.28000000003</v>
      </c>
    </row>
    <row r="32" spans="1:6" ht="15.75" x14ac:dyDescent="0.25">
      <c r="A32" s="10" t="s">
        <v>50</v>
      </c>
      <c r="B32" s="11" t="s">
        <v>13</v>
      </c>
      <c r="C32" s="12">
        <f>SUM(C42:C48)</f>
        <v>11637000</v>
      </c>
      <c r="D32" s="12">
        <f>D33+D40+D43+D46</f>
        <v>6418300</v>
      </c>
      <c r="E32" s="12">
        <f t="shared" ref="E32:F32" si="19">E33+E40+E43+E46</f>
        <v>4861200</v>
      </c>
      <c r="F32" s="12">
        <f t="shared" si="19"/>
        <v>4057000</v>
      </c>
    </row>
    <row r="33" spans="1:6" ht="47.25" x14ac:dyDescent="0.25">
      <c r="A33" s="13" t="s">
        <v>379</v>
      </c>
      <c r="B33" s="14" t="s">
        <v>380</v>
      </c>
      <c r="C33" s="12"/>
      <c r="D33" s="12">
        <f>D34+D37</f>
        <v>3018300</v>
      </c>
      <c r="E33" s="12">
        <f t="shared" ref="E33:F33" si="20">E34+E37</f>
        <v>3206200</v>
      </c>
      <c r="F33" s="12">
        <f t="shared" si="20"/>
        <v>3402000</v>
      </c>
    </row>
    <row r="34" spans="1:6" ht="63" x14ac:dyDescent="0.25">
      <c r="A34" s="13" t="s">
        <v>381</v>
      </c>
      <c r="B34" s="14" t="s">
        <v>382</v>
      </c>
      <c r="C34" s="12"/>
      <c r="D34" s="15">
        <f>SUM(D35)</f>
        <v>1593900</v>
      </c>
      <c r="E34" s="15">
        <f t="shared" ref="E34:F35" si="21">SUM(E35)</f>
        <v>1690500</v>
      </c>
      <c r="F34" s="15">
        <f t="shared" si="21"/>
        <v>1790100</v>
      </c>
    </row>
    <row r="35" spans="1:6" ht="52.5" customHeight="1" x14ac:dyDescent="0.25">
      <c r="A35" s="13" t="s">
        <v>390</v>
      </c>
      <c r="B35" s="14" t="s">
        <v>391</v>
      </c>
      <c r="C35" s="12"/>
      <c r="D35" s="15">
        <f>SUM(D36)</f>
        <v>1593900</v>
      </c>
      <c r="E35" s="15">
        <f t="shared" si="21"/>
        <v>1690500</v>
      </c>
      <c r="F35" s="15">
        <f t="shared" si="21"/>
        <v>1790100</v>
      </c>
    </row>
    <row r="36" spans="1:6" ht="52.5" customHeight="1" x14ac:dyDescent="0.25">
      <c r="A36" s="13" t="s">
        <v>392</v>
      </c>
      <c r="B36" s="14" t="s">
        <v>391</v>
      </c>
      <c r="C36" s="12"/>
      <c r="D36" s="15">
        <v>1593900</v>
      </c>
      <c r="E36" s="15">
        <v>1690500</v>
      </c>
      <c r="F36" s="15">
        <v>1790100</v>
      </c>
    </row>
    <row r="37" spans="1:6" ht="63.75" customHeight="1" x14ac:dyDescent="0.25">
      <c r="A37" s="13" t="s">
        <v>394</v>
      </c>
      <c r="B37" s="14" t="s">
        <v>393</v>
      </c>
      <c r="C37" s="12"/>
      <c r="D37" s="15">
        <f>SUM(D38)</f>
        <v>1424400</v>
      </c>
      <c r="E37" s="15">
        <f t="shared" ref="E37:F37" si="22">SUM(E38)</f>
        <v>1515700</v>
      </c>
      <c r="F37" s="15">
        <f t="shared" si="22"/>
        <v>1611900</v>
      </c>
    </row>
    <row r="38" spans="1:6" ht="96" customHeight="1" x14ac:dyDescent="0.25">
      <c r="A38" s="13" t="s">
        <v>395</v>
      </c>
      <c r="B38" s="14" t="s">
        <v>396</v>
      </c>
      <c r="C38" s="12"/>
      <c r="D38" s="15">
        <f>SUM(D39)</f>
        <v>1424400</v>
      </c>
      <c r="E38" s="15">
        <f t="shared" ref="E38:F38" si="23">SUM(E39)</f>
        <v>1515700</v>
      </c>
      <c r="F38" s="15">
        <f t="shared" si="23"/>
        <v>1611900</v>
      </c>
    </row>
    <row r="39" spans="1:6" ht="96" customHeight="1" x14ac:dyDescent="0.25">
      <c r="A39" s="13" t="s">
        <v>397</v>
      </c>
      <c r="B39" s="14" t="s">
        <v>396</v>
      </c>
      <c r="C39" s="12"/>
      <c r="D39" s="15">
        <v>1424400</v>
      </c>
      <c r="E39" s="15">
        <v>1515700</v>
      </c>
      <c r="F39" s="15">
        <v>1611900</v>
      </c>
    </row>
    <row r="40" spans="1:6" ht="43.5" customHeight="1" x14ac:dyDescent="0.25">
      <c r="A40" s="13" t="s">
        <v>225</v>
      </c>
      <c r="B40" s="14" t="s">
        <v>14</v>
      </c>
      <c r="C40" s="15"/>
      <c r="D40" s="15">
        <f t="shared" ref="D40:F40" si="24">SUM(D41)</f>
        <v>3000000</v>
      </c>
      <c r="E40" s="15">
        <f t="shared" si="24"/>
        <v>1250000</v>
      </c>
      <c r="F40" s="15">
        <f t="shared" si="24"/>
        <v>250000</v>
      </c>
    </row>
    <row r="41" spans="1:6" ht="43.5" customHeight="1" x14ac:dyDescent="0.25">
      <c r="A41" s="13" t="s">
        <v>234</v>
      </c>
      <c r="B41" s="14" t="s">
        <v>14</v>
      </c>
      <c r="C41" s="12"/>
      <c r="D41" s="15">
        <f t="shared" ref="D41:F41" si="25">SUM(D42)</f>
        <v>3000000</v>
      </c>
      <c r="E41" s="15">
        <f t="shared" si="25"/>
        <v>1250000</v>
      </c>
      <c r="F41" s="15">
        <f t="shared" si="25"/>
        <v>250000</v>
      </c>
    </row>
    <row r="42" spans="1:6" ht="31.5" x14ac:dyDescent="0.25">
      <c r="A42" s="13" t="s">
        <v>70</v>
      </c>
      <c r="B42" s="14" t="s">
        <v>14</v>
      </c>
      <c r="C42" s="15">
        <v>11461000</v>
      </c>
      <c r="D42" s="15">
        <v>3000000</v>
      </c>
      <c r="E42" s="15">
        <v>1250000</v>
      </c>
      <c r="F42" s="15">
        <v>250000</v>
      </c>
    </row>
    <row r="43" spans="1:6" ht="31.5" x14ac:dyDescent="0.25">
      <c r="A43" s="13" t="s">
        <v>228</v>
      </c>
      <c r="B43" s="14" t="s">
        <v>227</v>
      </c>
      <c r="C43" s="15"/>
      <c r="D43" s="15">
        <f t="shared" ref="D43:F43" si="26">SUM(D44)</f>
        <v>50000</v>
      </c>
      <c r="E43" s="15">
        <f t="shared" si="26"/>
        <v>50000</v>
      </c>
      <c r="F43" s="15">
        <f t="shared" si="26"/>
        <v>50000</v>
      </c>
    </row>
    <row r="44" spans="1:6" ht="31.5" x14ac:dyDescent="0.25">
      <c r="A44" s="13" t="s">
        <v>226</v>
      </c>
      <c r="B44" s="14" t="s">
        <v>227</v>
      </c>
      <c r="C44" s="15"/>
      <c r="D44" s="15">
        <f>SUM(D45)</f>
        <v>50000</v>
      </c>
      <c r="E44" s="15">
        <f>SUM(E45)</f>
        <v>50000</v>
      </c>
      <c r="F44" s="15">
        <f>SUM(F45)</f>
        <v>50000</v>
      </c>
    </row>
    <row r="45" spans="1:6" ht="21" customHeight="1" x14ac:dyDescent="0.25">
      <c r="A45" s="13" t="s">
        <v>92</v>
      </c>
      <c r="B45" s="14" t="s">
        <v>93</v>
      </c>
      <c r="C45" s="15"/>
      <c r="D45" s="15">
        <v>50000</v>
      </c>
      <c r="E45" s="15">
        <v>50000</v>
      </c>
      <c r="F45" s="15">
        <v>50000</v>
      </c>
    </row>
    <row r="46" spans="1:6" ht="40.5" customHeight="1" x14ac:dyDescent="0.25">
      <c r="A46" s="13" t="s">
        <v>231</v>
      </c>
      <c r="B46" s="14" t="s">
        <v>232</v>
      </c>
      <c r="C46" s="15"/>
      <c r="D46" s="15">
        <f t="shared" ref="D46:F46" si="27">SUM(D47)</f>
        <v>350000</v>
      </c>
      <c r="E46" s="15">
        <f t="shared" si="27"/>
        <v>355000</v>
      </c>
      <c r="F46" s="15">
        <f t="shared" si="27"/>
        <v>355000</v>
      </c>
    </row>
    <row r="47" spans="1:6" ht="69" customHeight="1" x14ac:dyDescent="0.25">
      <c r="A47" s="13" t="s">
        <v>230</v>
      </c>
      <c r="B47" s="14" t="s">
        <v>229</v>
      </c>
      <c r="C47" s="15"/>
      <c r="D47" s="15">
        <f t="shared" ref="D47:F47" si="28">SUM(D48)</f>
        <v>350000</v>
      </c>
      <c r="E47" s="15">
        <f t="shared" si="28"/>
        <v>355000</v>
      </c>
      <c r="F47" s="15">
        <f t="shared" si="28"/>
        <v>355000</v>
      </c>
    </row>
    <row r="48" spans="1:6" ht="63" x14ac:dyDescent="0.25">
      <c r="A48" s="13" t="s">
        <v>15</v>
      </c>
      <c r="B48" s="14" t="s">
        <v>16</v>
      </c>
      <c r="C48" s="15">
        <f>125000+11000+40000</f>
        <v>176000</v>
      </c>
      <c r="D48" s="15">
        <v>350000</v>
      </c>
      <c r="E48" s="15">
        <v>355000</v>
      </c>
      <c r="F48" s="15">
        <v>355000</v>
      </c>
    </row>
    <row r="49" spans="1:6" ht="15.75" x14ac:dyDescent="0.25">
      <c r="A49" s="10" t="s">
        <v>17</v>
      </c>
      <c r="B49" s="11" t="s">
        <v>18</v>
      </c>
      <c r="C49" s="12">
        <f>SUM(C52:C55)</f>
        <v>1970000</v>
      </c>
      <c r="D49" s="12">
        <f t="shared" ref="D49:E49" si="29">D50+D53</f>
        <v>2655000</v>
      </c>
      <c r="E49" s="12">
        <f t="shared" si="29"/>
        <v>2660000</v>
      </c>
      <c r="F49" s="12">
        <f t="shared" ref="F49" si="30">F50+F53</f>
        <v>2710000</v>
      </c>
    </row>
    <row r="50" spans="1:6" ht="54.75" customHeight="1" x14ac:dyDescent="0.25">
      <c r="A50" s="13" t="s">
        <v>237</v>
      </c>
      <c r="B50" s="14" t="s">
        <v>238</v>
      </c>
      <c r="C50" s="15"/>
      <c r="D50" s="15">
        <f t="shared" ref="D50:F50" si="31">SUM(D51)</f>
        <v>2650000</v>
      </c>
      <c r="E50" s="15">
        <f t="shared" si="31"/>
        <v>2650000</v>
      </c>
      <c r="F50" s="15">
        <f t="shared" si="31"/>
        <v>2700000</v>
      </c>
    </row>
    <row r="51" spans="1:6" ht="71.25" customHeight="1" x14ac:dyDescent="0.25">
      <c r="A51" s="13" t="s">
        <v>235</v>
      </c>
      <c r="B51" s="14" t="s">
        <v>236</v>
      </c>
      <c r="C51" s="15"/>
      <c r="D51" s="15">
        <f t="shared" ref="D51:F51" si="32">SUM(D52)</f>
        <v>2650000</v>
      </c>
      <c r="E51" s="15">
        <f t="shared" si="32"/>
        <v>2650000</v>
      </c>
      <c r="F51" s="15">
        <f t="shared" si="32"/>
        <v>2700000</v>
      </c>
    </row>
    <row r="52" spans="1:6" ht="65.25" customHeight="1" x14ac:dyDescent="0.25">
      <c r="A52" s="13" t="s">
        <v>19</v>
      </c>
      <c r="B52" s="14" t="s">
        <v>20</v>
      </c>
      <c r="C52" s="15">
        <v>1950000</v>
      </c>
      <c r="D52" s="15">
        <v>2650000</v>
      </c>
      <c r="E52" s="15">
        <v>2650000</v>
      </c>
      <c r="F52" s="15">
        <v>2700000</v>
      </c>
    </row>
    <row r="53" spans="1:6" ht="65.25" customHeight="1" x14ac:dyDescent="0.25">
      <c r="A53" s="13" t="s">
        <v>241</v>
      </c>
      <c r="B53" s="14" t="s">
        <v>242</v>
      </c>
      <c r="C53" s="15"/>
      <c r="D53" s="15">
        <f t="shared" ref="D53:F53" si="33">SUM(D54)</f>
        <v>5000</v>
      </c>
      <c r="E53" s="15">
        <f t="shared" si="33"/>
        <v>10000</v>
      </c>
      <c r="F53" s="15">
        <f t="shared" si="33"/>
        <v>10000</v>
      </c>
    </row>
    <row r="54" spans="1:6" ht="52.5" customHeight="1" x14ac:dyDescent="0.25">
      <c r="A54" s="13" t="s">
        <v>239</v>
      </c>
      <c r="B54" s="14" t="s">
        <v>240</v>
      </c>
      <c r="C54" s="15"/>
      <c r="D54" s="15">
        <f t="shared" ref="D54:F54" si="34">SUM(D55)</f>
        <v>5000</v>
      </c>
      <c r="E54" s="15">
        <f t="shared" si="34"/>
        <v>10000</v>
      </c>
      <c r="F54" s="15">
        <f t="shared" si="34"/>
        <v>10000</v>
      </c>
    </row>
    <row r="55" spans="1:6" ht="37.5" customHeight="1" x14ac:dyDescent="0.25">
      <c r="A55" s="13" t="s">
        <v>59</v>
      </c>
      <c r="B55" s="14" t="s">
        <v>57</v>
      </c>
      <c r="C55" s="15">
        <v>20000</v>
      </c>
      <c r="D55" s="15">
        <v>5000</v>
      </c>
      <c r="E55" s="15">
        <v>10000</v>
      </c>
      <c r="F55" s="15">
        <v>10000</v>
      </c>
    </row>
    <row r="56" spans="1:6" ht="51.75" hidden="1" customHeight="1" thickBot="1" x14ac:dyDescent="0.25">
      <c r="A56" s="13" t="s">
        <v>159</v>
      </c>
      <c r="B56" s="11" t="s">
        <v>160</v>
      </c>
      <c r="C56" s="15"/>
      <c r="D56" s="15">
        <v>0</v>
      </c>
      <c r="E56" s="15">
        <v>0</v>
      </c>
      <c r="F56" s="15">
        <v>0</v>
      </c>
    </row>
    <row r="57" spans="1:6" ht="37.5" hidden="1" customHeight="1" thickBot="1" x14ac:dyDescent="0.25">
      <c r="A57" s="13" t="s">
        <v>162</v>
      </c>
      <c r="B57" s="14" t="s">
        <v>161</v>
      </c>
      <c r="C57" s="15"/>
      <c r="D57" s="15">
        <v>0</v>
      </c>
      <c r="E57" s="15">
        <v>0</v>
      </c>
      <c r="F57" s="15">
        <v>0</v>
      </c>
    </row>
    <row r="58" spans="1:6" ht="33.75" hidden="1" customHeight="1" thickBot="1" x14ac:dyDescent="0.25">
      <c r="A58" s="13" t="s">
        <v>164</v>
      </c>
      <c r="B58" s="14" t="s">
        <v>163</v>
      </c>
      <c r="C58" s="15"/>
      <c r="D58" s="15">
        <v>0</v>
      </c>
      <c r="E58" s="15">
        <v>0</v>
      </c>
      <c r="F58" s="15">
        <v>0</v>
      </c>
    </row>
    <row r="59" spans="1:6" ht="0.75" customHeight="1" x14ac:dyDescent="0.25">
      <c r="A59" s="13" t="s">
        <v>165</v>
      </c>
      <c r="B59" s="14" t="s">
        <v>163</v>
      </c>
      <c r="C59" s="15"/>
      <c r="D59" s="15">
        <v>0</v>
      </c>
      <c r="E59" s="15">
        <v>0</v>
      </c>
      <c r="F59" s="15">
        <v>0</v>
      </c>
    </row>
    <row r="60" spans="1:6" ht="63" x14ac:dyDescent="0.25">
      <c r="A60" s="10" t="s">
        <v>21</v>
      </c>
      <c r="B60" s="11" t="s">
        <v>22</v>
      </c>
      <c r="C60" s="12">
        <f>SUM(C66:C73)</f>
        <v>1889373.93</v>
      </c>
      <c r="D60" s="12">
        <f t="shared" ref="D60:E60" si="35">SUM(D61+D74+D78)</f>
        <v>3909889.8800000004</v>
      </c>
      <c r="E60" s="12">
        <f t="shared" si="35"/>
        <v>3903688.16</v>
      </c>
      <c r="F60" s="12">
        <f t="shared" ref="F60" si="36">SUM(F61+F74+F78)</f>
        <v>3903688.16</v>
      </c>
    </row>
    <row r="61" spans="1:6" ht="138" customHeight="1" x14ac:dyDescent="0.25">
      <c r="A61" s="13" t="s">
        <v>280</v>
      </c>
      <c r="B61" s="14" t="s">
        <v>281</v>
      </c>
      <c r="C61" s="12"/>
      <c r="D61" s="15">
        <f t="shared" ref="D61:E61" si="37">SUM(D62+D68+D71)</f>
        <v>3789889.8800000004</v>
      </c>
      <c r="E61" s="15">
        <f t="shared" si="37"/>
        <v>3783688.16</v>
      </c>
      <c r="F61" s="15">
        <f t="shared" ref="F61" si="38">SUM(F62+F68+F71)</f>
        <v>3783688.16</v>
      </c>
    </row>
    <row r="62" spans="1:6" ht="104.25" customHeight="1" x14ac:dyDescent="0.25">
      <c r="A62" s="13" t="s">
        <v>282</v>
      </c>
      <c r="B62" s="14" t="s">
        <v>283</v>
      </c>
      <c r="C62" s="12"/>
      <c r="D62" s="15">
        <f t="shared" ref="D62:E62" si="39">SUM(D63+D65)</f>
        <v>3223119.3600000003</v>
      </c>
      <c r="E62" s="15">
        <f t="shared" si="39"/>
        <v>3223119.3600000003</v>
      </c>
      <c r="F62" s="15">
        <f t="shared" ref="F62" si="40">SUM(F63+F65)</f>
        <v>3223119.3600000003</v>
      </c>
    </row>
    <row r="63" spans="1:6" ht="142.5" customHeight="1" x14ac:dyDescent="0.25">
      <c r="A63" s="13" t="s">
        <v>284</v>
      </c>
      <c r="B63" s="14" t="s">
        <v>84</v>
      </c>
      <c r="C63" s="12"/>
      <c r="D63" s="15">
        <f t="shared" ref="D63:F63" si="41">SUM(D64)</f>
        <v>1230000</v>
      </c>
      <c r="E63" s="15">
        <f t="shared" si="41"/>
        <v>1230000</v>
      </c>
      <c r="F63" s="15">
        <f t="shared" si="41"/>
        <v>1230000</v>
      </c>
    </row>
    <row r="64" spans="1:6" ht="126.75" customHeight="1" x14ac:dyDescent="0.25">
      <c r="A64" s="19" t="s">
        <v>83</v>
      </c>
      <c r="B64" s="14" t="s">
        <v>84</v>
      </c>
      <c r="C64" s="12"/>
      <c r="D64" s="15">
        <v>1230000</v>
      </c>
      <c r="E64" s="15">
        <v>1230000</v>
      </c>
      <c r="F64" s="15">
        <v>1230000</v>
      </c>
    </row>
    <row r="65" spans="1:6" ht="116.25" customHeight="1" x14ac:dyDescent="0.25">
      <c r="A65" s="19" t="s">
        <v>286</v>
      </c>
      <c r="B65" s="14" t="s">
        <v>285</v>
      </c>
      <c r="C65" s="12"/>
      <c r="D65" s="15">
        <f t="shared" ref="D65:E65" si="42">SUM(D66+D67)</f>
        <v>1993119.36</v>
      </c>
      <c r="E65" s="15">
        <f t="shared" si="42"/>
        <v>1993119.36</v>
      </c>
      <c r="F65" s="15">
        <f t="shared" ref="F65" si="43">SUM(F66+F67)</f>
        <v>1993119.36</v>
      </c>
    </row>
    <row r="66" spans="1:6" ht="110.25" x14ac:dyDescent="0.25">
      <c r="A66" s="13" t="s">
        <v>64</v>
      </c>
      <c r="B66" s="14" t="s">
        <v>23</v>
      </c>
      <c r="C66" s="15">
        <v>384813.06</v>
      </c>
      <c r="D66" s="15">
        <v>750000</v>
      </c>
      <c r="E66" s="15">
        <v>750000</v>
      </c>
      <c r="F66" s="15">
        <v>750000</v>
      </c>
    </row>
    <row r="67" spans="1:6" ht="110.25" x14ac:dyDescent="0.25">
      <c r="A67" s="13" t="s">
        <v>69</v>
      </c>
      <c r="B67" s="14" t="s">
        <v>23</v>
      </c>
      <c r="C67" s="15">
        <v>809138.73</v>
      </c>
      <c r="D67" s="15">
        <v>1243119.3600000001</v>
      </c>
      <c r="E67" s="15">
        <v>1243119.3600000001</v>
      </c>
      <c r="F67" s="15">
        <v>1243119.3600000001</v>
      </c>
    </row>
    <row r="68" spans="1:6" ht="141.75" x14ac:dyDescent="0.25">
      <c r="A68" s="13" t="s">
        <v>287</v>
      </c>
      <c r="B68" s="14" t="s">
        <v>288</v>
      </c>
      <c r="C68" s="15"/>
      <c r="D68" s="15">
        <f t="shared" ref="D68:F68" si="44">SUM(D69)</f>
        <v>500000</v>
      </c>
      <c r="E68" s="15">
        <f t="shared" si="44"/>
        <v>500000</v>
      </c>
      <c r="F68" s="15">
        <f t="shared" si="44"/>
        <v>500000</v>
      </c>
    </row>
    <row r="69" spans="1:6" ht="117" customHeight="1" x14ac:dyDescent="0.25">
      <c r="A69" s="13" t="s">
        <v>289</v>
      </c>
      <c r="B69" s="14" t="s">
        <v>25</v>
      </c>
      <c r="C69" s="15"/>
      <c r="D69" s="15">
        <f t="shared" ref="D69:F69" si="45">SUM(D70)</f>
        <v>500000</v>
      </c>
      <c r="E69" s="15">
        <f t="shared" si="45"/>
        <v>500000</v>
      </c>
      <c r="F69" s="15">
        <f t="shared" si="45"/>
        <v>500000</v>
      </c>
    </row>
    <row r="70" spans="1:6" ht="126" x14ac:dyDescent="0.25">
      <c r="A70" s="13" t="s">
        <v>24</v>
      </c>
      <c r="B70" s="14" t="s">
        <v>25</v>
      </c>
      <c r="C70" s="15">
        <v>251315.94</v>
      </c>
      <c r="D70" s="15">
        <v>500000</v>
      </c>
      <c r="E70" s="15">
        <v>500000</v>
      </c>
      <c r="F70" s="15">
        <v>500000</v>
      </c>
    </row>
    <row r="71" spans="1:6" ht="122.25" customHeight="1" x14ac:dyDescent="0.25">
      <c r="A71" s="13" t="s">
        <v>290</v>
      </c>
      <c r="B71" s="14" t="s">
        <v>291</v>
      </c>
      <c r="C71" s="15"/>
      <c r="D71" s="15">
        <f t="shared" ref="D71:F71" si="46">SUM(D72)</f>
        <v>66770.52</v>
      </c>
      <c r="E71" s="15">
        <f t="shared" si="46"/>
        <v>60568.800000000003</v>
      </c>
      <c r="F71" s="15">
        <f t="shared" si="46"/>
        <v>60568.800000000003</v>
      </c>
    </row>
    <row r="72" spans="1:6" ht="110.25" x14ac:dyDescent="0.25">
      <c r="A72" s="13" t="s">
        <v>293</v>
      </c>
      <c r="B72" s="14" t="s">
        <v>292</v>
      </c>
      <c r="C72" s="15"/>
      <c r="D72" s="15">
        <f t="shared" ref="D72:F72" si="47">SUM(D73)</f>
        <v>66770.52</v>
      </c>
      <c r="E72" s="15">
        <f t="shared" si="47"/>
        <v>60568.800000000003</v>
      </c>
      <c r="F72" s="15">
        <f t="shared" si="47"/>
        <v>60568.800000000003</v>
      </c>
    </row>
    <row r="73" spans="1:6" ht="93.75" customHeight="1" x14ac:dyDescent="0.25">
      <c r="A73" s="13" t="s">
        <v>26</v>
      </c>
      <c r="B73" s="14" t="s">
        <v>27</v>
      </c>
      <c r="C73" s="15">
        <v>444106.2</v>
      </c>
      <c r="D73" s="15">
        <v>66770.52</v>
      </c>
      <c r="E73" s="15">
        <v>60568.800000000003</v>
      </c>
      <c r="F73" s="15">
        <v>60568.800000000003</v>
      </c>
    </row>
    <row r="74" spans="1:6" ht="51.75" hidden="1" customHeight="1" thickBot="1" x14ac:dyDescent="0.25">
      <c r="A74" s="13" t="s">
        <v>168</v>
      </c>
      <c r="B74" s="14" t="s">
        <v>169</v>
      </c>
      <c r="C74" s="15"/>
      <c r="D74" s="15">
        <v>0</v>
      </c>
      <c r="E74" s="15">
        <v>0</v>
      </c>
      <c r="F74" s="15">
        <v>0</v>
      </c>
    </row>
    <row r="75" spans="1:6" ht="69.75" hidden="1" customHeight="1" thickBot="1" x14ac:dyDescent="0.25">
      <c r="A75" s="13" t="s">
        <v>170</v>
      </c>
      <c r="B75" s="14" t="s">
        <v>171</v>
      </c>
      <c r="C75" s="15"/>
      <c r="D75" s="15">
        <v>0</v>
      </c>
      <c r="E75" s="15">
        <v>0</v>
      </c>
      <c r="F75" s="15">
        <v>0</v>
      </c>
    </row>
    <row r="76" spans="1:6" ht="87" hidden="1" customHeight="1" thickBot="1" x14ac:dyDescent="0.25">
      <c r="A76" s="13" t="s">
        <v>167</v>
      </c>
      <c r="B76" s="14" t="s">
        <v>166</v>
      </c>
      <c r="C76" s="15"/>
      <c r="D76" s="15">
        <f t="shared" ref="D76:F76" si="48">SUM(D77)</f>
        <v>0</v>
      </c>
      <c r="E76" s="15">
        <f t="shared" si="48"/>
        <v>0</v>
      </c>
      <c r="F76" s="15">
        <f t="shared" si="48"/>
        <v>0</v>
      </c>
    </row>
    <row r="77" spans="1:6" ht="85.5" hidden="1" customHeight="1" thickBot="1" x14ac:dyDescent="0.25">
      <c r="A77" s="13" t="s">
        <v>90</v>
      </c>
      <c r="B77" s="14" t="s">
        <v>91</v>
      </c>
      <c r="C77" s="15"/>
      <c r="D77" s="15">
        <v>0</v>
      </c>
      <c r="E77" s="15">
        <v>0</v>
      </c>
      <c r="F77" s="15">
        <v>0</v>
      </c>
    </row>
    <row r="78" spans="1:6" ht="121.5" customHeight="1" x14ac:dyDescent="0.25">
      <c r="A78" s="13" t="s">
        <v>294</v>
      </c>
      <c r="B78" s="14" t="s">
        <v>295</v>
      </c>
      <c r="C78" s="15"/>
      <c r="D78" s="15">
        <f t="shared" ref="D78:F78" si="49">SUM(D79)</f>
        <v>120000</v>
      </c>
      <c r="E78" s="15">
        <f t="shared" si="49"/>
        <v>120000</v>
      </c>
      <c r="F78" s="15">
        <f t="shared" si="49"/>
        <v>120000</v>
      </c>
    </row>
    <row r="79" spans="1:6" ht="120" customHeight="1" x14ac:dyDescent="0.25">
      <c r="A79" s="13" t="s">
        <v>296</v>
      </c>
      <c r="B79" s="14" t="s">
        <v>297</v>
      </c>
      <c r="C79" s="15"/>
      <c r="D79" s="15">
        <f t="shared" ref="D79:F79" si="50">SUM(D80)</f>
        <v>120000</v>
      </c>
      <c r="E79" s="15">
        <f t="shared" si="50"/>
        <v>120000</v>
      </c>
      <c r="F79" s="15">
        <f t="shared" si="50"/>
        <v>120000</v>
      </c>
    </row>
    <row r="80" spans="1:6" ht="120" customHeight="1" x14ac:dyDescent="0.25">
      <c r="A80" s="13" t="s">
        <v>299</v>
      </c>
      <c r="B80" s="14" t="s">
        <v>298</v>
      </c>
      <c r="C80" s="15"/>
      <c r="D80" s="15">
        <f t="shared" ref="D80:F80" si="51">SUM(D81)</f>
        <v>120000</v>
      </c>
      <c r="E80" s="15">
        <f t="shared" si="51"/>
        <v>120000</v>
      </c>
      <c r="F80" s="15">
        <f t="shared" si="51"/>
        <v>120000</v>
      </c>
    </row>
    <row r="81" spans="1:6" ht="110.25" customHeight="1" x14ac:dyDescent="0.25">
      <c r="A81" s="13" t="s">
        <v>121</v>
      </c>
      <c r="B81" s="14" t="s">
        <v>122</v>
      </c>
      <c r="C81" s="15"/>
      <c r="D81" s="15">
        <v>120000</v>
      </c>
      <c r="E81" s="15">
        <v>120000</v>
      </c>
      <c r="F81" s="15">
        <v>120000</v>
      </c>
    </row>
    <row r="82" spans="1:6" ht="35.25" customHeight="1" x14ac:dyDescent="0.25">
      <c r="A82" s="10" t="s">
        <v>28</v>
      </c>
      <c r="B82" s="11" t="s">
        <v>29</v>
      </c>
      <c r="C82" s="12">
        <f>SUM(C85:C90)</f>
        <v>658056.11</v>
      </c>
      <c r="D82" s="12">
        <f t="shared" ref="D82:F82" si="52">SUM(D83)</f>
        <v>446410</v>
      </c>
      <c r="E82" s="12">
        <f t="shared" si="52"/>
        <v>464220</v>
      </c>
      <c r="F82" s="12">
        <f t="shared" si="52"/>
        <v>464220</v>
      </c>
    </row>
    <row r="83" spans="1:6" ht="35.25" customHeight="1" x14ac:dyDescent="0.25">
      <c r="A83" s="13" t="s">
        <v>172</v>
      </c>
      <c r="B83" s="14" t="s">
        <v>173</v>
      </c>
      <c r="C83" s="12"/>
      <c r="D83" s="15">
        <f t="shared" ref="D83:E83" si="53">SUM(D84+D86+D88)</f>
        <v>446410</v>
      </c>
      <c r="E83" s="15">
        <f t="shared" si="53"/>
        <v>464220</v>
      </c>
      <c r="F83" s="15">
        <f t="shared" ref="F83" si="54">SUM(F84+F86+F88)</f>
        <v>464220</v>
      </c>
    </row>
    <row r="84" spans="1:6" ht="46.5" customHeight="1" x14ac:dyDescent="0.25">
      <c r="A84" s="13" t="s">
        <v>174</v>
      </c>
      <c r="B84" s="14" t="s">
        <v>175</v>
      </c>
      <c r="C84" s="12"/>
      <c r="D84" s="15">
        <f t="shared" ref="D84:F84" si="55">SUM(D85)</f>
        <v>84300</v>
      </c>
      <c r="E84" s="15">
        <f t="shared" si="55"/>
        <v>87600</v>
      </c>
      <c r="F84" s="15">
        <f t="shared" si="55"/>
        <v>87600</v>
      </c>
    </row>
    <row r="85" spans="1:6" ht="94.5" customHeight="1" x14ac:dyDescent="0.25">
      <c r="A85" s="20" t="s">
        <v>79</v>
      </c>
      <c r="B85" s="14" t="s">
        <v>80</v>
      </c>
      <c r="C85" s="15">
        <v>49662.69</v>
      </c>
      <c r="D85" s="15">
        <v>84300</v>
      </c>
      <c r="E85" s="15">
        <v>87600</v>
      </c>
      <c r="F85" s="15">
        <v>87600</v>
      </c>
    </row>
    <row r="86" spans="1:6" ht="49.5" customHeight="1" x14ac:dyDescent="0.25">
      <c r="A86" s="20" t="s">
        <v>176</v>
      </c>
      <c r="B86" s="14" t="s">
        <v>177</v>
      </c>
      <c r="C86" s="15"/>
      <c r="D86" s="15">
        <f t="shared" ref="D86:F86" si="56">SUM(D87)</f>
        <v>110</v>
      </c>
      <c r="E86" s="15">
        <f t="shared" si="56"/>
        <v>120</v>
      </c>
      <c r="F86" s="15">
        <f t="shared" si="56"/>
        <v>120</v>
      </c>
    </row>
    <row r="87" spans="1:6" ht="94.5" customHeight="1" x14ac:dyDescent="0.25">
      <c r="A87" s="20" t="s">
        <v>81</v>
      </c>
      <c r="B87" s="14" t="s">
        <v>82</v>
      </c>
      <c r="C87" s="15">
        <v>138887.81</v>
      </c>
      <c r="D87" s="15">
        <v>110</v>
      </c>
      <c r="E87" s="15">
        <v>120</v>
      </c>
      <c r="F87" s="15">
        <v>120</v>
      </c>
    </row>
    <row r="88" spans="1:6" ht="36.75" customHeight="1" x14ac:dyDescent="0.25">
      <c r="A88" s="20" t="s">
        <v>178</v>
      </c>
      <c r="B88" s="14" t="s">
        <v>179</v>
      </c>
      <c r="C88" s="15"/>
      <c r="D88" s="15">
        <f t="shared" ref="D88:E88" si="57">SUM(D89+D91)</f>
        <v>362000</v>
      </c>
      <c r="E88" s="15">
        <f t="shared" si="57"/>
        <v>376500</v>
      </c>
      <c r="F88" s="15">
        <f t="shared" ref="F88" si="58">SUM(F89+F91)</f>
        <v>376500</v>
      </c>
    </row>
    <row r="89" spans="1:6" ht="42" customHeight="1" x14ac:dyDescent="0.25">
      <c r="A89" s="20" t="s">
        <v>180</v>
      </c>
      <c r="B89" s="14" t="s">
        <v>181</v>
      </c>
      <c r="C89" s="15"/>
      <c r="D89" s="15">
        <f>SUM(D90)</f>
        <v>3600</v>
      </c>
      <c r="E89" s="15">
        <f>SUM(E90)</f>
        <v>3800</v>
      </c>
      <c r="F89" s="15">
        <f>SUM(F90)</f>
        <v>3800</v>
      </c>
    </row>
    <row r="90" spans="1:6" ht="79.5" customHeight="1" x14ac:dyDescent="0.25">
      <c r="A90" s="20" t="s">
        <v>96</v>
      </c>
      <c r="B90" s="14" t="s">
        <v>98</v>
      </c>
      <c r="C90" s="15">
        <v>469505.61</v>
      </c>
      <c r="D90" s="15">
        <v>3600</v>
      </c>
      <c r="E90" s="15">
        <v>3800</v>
      </c>
      <c r="F90" s="15">
        <v>3800</v>
      </c>
    </row>
    <row r="91" spans="1:6" ht="43.5" customHeight="1" x14ac:dyDescent="0.25">
      <c r="A91" s="20" t="s">
        <v>182</v>
      </c>
      <c r="B91" s="14" t="s">
        <v>183</v>
      </c>
      <c r="C91" s="15"/>
      <c r="D91" s="15">
        <f t="shared" ref="D91:F91" si="59">SUM(D92)</f>
        <v>358400</v>
      </c>
      <c r="E91" s="15">
        <f t="shared" si="59"/>
        <v>372700</v>
      </c>
      <c r="F91" s="15">
        <f t="shared" si="59"/>
        <v>372700</v>
      </c>
    </row>
    <row r="92" spans="1:6" ht="87.75" customHeight="1" x14ac:dyDescent="0.25">
      <c r="A92" s="20" t="s">
        <v>126</v>
      </c>
      <c r="B92" s="14" t="s">
        <v>127</v>
      </c>
      <c r="C92" s="15"/>
      <c r="D92" s="15">
        <v>358400</v>
      </c>
      <c r="E92" s="15">
        <v>372700</v>
      </c>
      <c r="F92" s="15">
        <v>372700</v>
      </c>
    </row>
    <row r="93" spans="1:6" ht="59.25" customHeight="1" x14ac:dyDescent="0.25">
      <c r="A93" s="21" t="s">
        <v>30</v>
      </c>
      <c r="B93" s="11" t="s">
        <v>300</v>
      </c>
      <c r="C93" s="12">
        <f>SUM(C97:C98)</f>
        <v>19590400</v>
      </c>
      <c r="D93" s="12">
        <f t="shared" ref="D93:E93" si="60">SUM(D94+D99)</f>
        <v>20321090</v>
      </c>
      <c r="E93" s="12">
        <f t="shared" si="60"/>
        <v>20071255</v>
      </c>
      <c r="F93" s="12">
        <f t="shared" ref="F93" si="61">SUM(F94+F99)</f>
        <v>20057725</v>
      </c>
    </row>
    <row r="94" spans="1:6" ht="35.25" customHeight="1" x14ac:dyDescent="0.25">
      <c r="A94" s="20" t="s">
        <v>189</v>
      </c>
      <c r="B94" s="14" t="s">
        <v>190</v>
      </c>
      <c r="C94" s="12"/>
      <c r="D94" s="15">
        <f t="shared" ref="D94:F94" si="62">SUM(D95)</f>
        <v>20191090</v>
      </c>
      <c r="E94" s="15">
        <f t="shared" si="62"/>
        <v>19941255</v>
      </c>
      <c r="F94" s="15">
        <f t="shared" si="62"/>
        <v>19927725</v>
      </c>
    </row>
    <row r="95" spans="1:6" ht="35.25" customHeight="1" x14ac:dyDescent="0.25">
      <c r="A95" s="20" t="s">
        <v>301</v>
      </c>
      <c r="B95" s="14" t="s">
        <v>302</v>
      </c>
      <c r="C95" s="12"/>
      <c r="D95" s="15">
        <f t="shared" ref="D95:F95" si="63">SUM(D96)</f>
        <v>20191090</v>
      </c>
      <c r="E95" s="15">
        <f t="shared" si="63"/>
        <v>19941255</v>
      </c>
      <c r="F95" s="15">
        <f t="shared" si="63"/>
        <v>19927725</v>
      </c>
    </row>
    <row r="96" spans="1:6" ht="35.25" customHeight="1" x14ac:dyDescent="0.25">
      <c r="A96" s="20" t="s">
        <v>191</v>
      </c>
      <c r="B96" s="14" t="s">
        <v>192</v>
      </c>
      <c r="C96" s="12"/>
      <c r="D96" s="15">
        <f t="shared" ref="D96:E96" si="64">SUM(D97+D98)</f>
        <v>20191090</v>
      </c>
      <c r="E96" s="15">
        <f t="shared" si="64"/>
        <v>19941255</v>
      </c>
      <c r="F96" s="15">
        <f t="shared" ref="F96" si="65">SUM(F97+F98)</f>
        <v>19927725</v>
      </c>
    </row>
    <row r="97" spans="1:6" ht="66.75" customHeight="1" x14ac:dyDescent="0.25">
      <c r="A97" s="20" t="s">
        <v>48</v>
      </c>
      <c r="B97" s="14" t="s">
        <v>47</v>
      </c>
      <c r="C97" s="15">
        <v>16651840</v>
      </c>
      <c r="D97" s="15">
        <v>17265450</v>
      </c>
      <c r="E97" s="15">
        <v>17053510</v>
      </c>
      <c r="F97" s="15">
        <v>17045260</v>
      </c>
    </row>
    <row r="98" spans="1:6" ht="63" x14ac:dyDescent="0.25">
      <c r="A98" s="20" t="s">
        <v>49</v>
      </c>
      <c r="B98" s="14" t="s">
        <v>46</v>
      </c>
      <c r="C98" s="15">
        <v>2938560</v>
      </c>
      <c r="D98" s="15">
        <v>2925640</v>
      </c>
      <c r="E98" s="15">
        <v>2887745</v>
      </c>
      <c r="F98" s="15">
        <v>2882465</v>
      </c>
    </row>
    <row r="99" spans="1:6" ht="33.75" customHeight="1" x14ac:dyDescent="0.25">
      <c r="A99" s="20" t="s">
        <v>184</v>
      </c>
      <c r="B99" s="14" t="s">
        <v>185</v>
      </c>
      <c r="C99" s="15"/>
      <c r="D99" s="15">
        <f t="shared" ref="D99:F99" si="66">SUM(D100)</f>
        <v>130000</v>
      </c>
      <c r="E99" s="15">
        <f t="shared" si="66"/>
        <v>130000</v>
      </c>
      <c r="F99" s="15">
        <f t="shared" si="66"/>
        <v>130000</v>
      </c>
    </row>
    <row r="100" spans="1:6" ht="33.75" customHeight="1" x14ac:dyDescent="0.25">
      <c r="A100" s="20" t="s">
        <v>303</v>
      </c>
      <c r="B100" s="14" t="s">
        <v>304</v>
      </c>
      <c r="C100" s="15"/>
      <c r="D100" s="15">
        <f t="shared" ref="D100:F100" si="67">SUM(D101)</f>
        <v>130000</v>
      </c>
      <c r="E100" s="15">
        <f t="shared" si="67"/>
        <v>130000</v>
      </c>
      <c r="F100" s="15">
        <f t="shared" si="67"/>
        <v>130000</v>
      </c>
    </row>
    <row r="101" spans="1:6" ht="40.5" customHeight="1" x14ac:dyDescent="0.25">
      <c r="A101" s="20" t="s">
        <v>186</v>
      </c>
      <c r="B101" s="14" t="s">
        <v>187</v>
      </c>
      <c r="C101" s="15"/>
      <c r="D101" s="15">
        <f t="shared" ref="D101:E101" si="68">SUM(D102+D103+D104)</f>
        <v>130000</v>
      </c>
      <c r="E101" s="15">
        <f t="shared" si="68"/>
        <v>130000</v>
      </c>
      <c r="F101" s="15">
        <f t="shared" ref="F101" si="69">SUM(F102+F103+F104)</f>
        <v>130000</v>
      </c>
    </row>
    <row r="102" spans="1:6" ht="52.5" customHeight="1" x14ac:dyDescent="0.25">
      <c r="A102" s="20" t="s">
        <v>129</v>
      </c>
      <c r="B102" s="14" t="s">
        <v>120</v>
      </c>
      <c r="C102" s="15"/>
      <c r="D102" s="15">
        <v>130000</v>
      </c>
      <c r="E102" s="15">
        <v>130000</v>
      </c>
      <c r="F102" s="15">
        <v>130000</v>
      </c>
    </row>
    <row r="103" spans="1:6" ht="52.5" hidden="1" customHeight="1" thickBot="1" x14ac:dyDescent="0.25">
      <c r="A103" s="20" t="s">
        <v>188</v>
      </c>
      <c r="B103" s="14" t="s">
        <v>120</v>
      </c>
      <c r="C103" s="15"/>
      <c r="D103" s="15">
        <v>0</v>
      </c>
      <c r="E103" s="15">
        <v>0</v>
      </c>
      <c r="F103" s="15">
        <v>0</v>
      </c>
    </row>
    <row r="104" spans="1:6" ht="68.25" hidden="1" customHeight="1" thickBot="1" x14ac:dyDescent="0.25">
      <c r="A104" s="22" t="s">
        <v>155</v>
      </c>
      <c r="B104" s="23" t="s">
        <v>156</v>
      </c>
      <c r="C104" s="15"/>
      <c r="D104" s="15">
        <v>0</v>
      </c>
      <c r="E104" s="15">
        <v>0</v>
      </c>
      <c r="F104" s="15">
        <v>0</v>
      </c>
    </row>
    <row r="105" spans="1:6" ht="46.5" customHeight="1" x14ac:dyDescent="0.25">
      <c r="A105" s="10" t="s">
        <v>31</v>
      </c>
      <c r="B105" s="11" t="s">
        <v>32</v>
      </c>
      <c r="C105" s="12">
        <f>SUM(C108:C115)</f>
        <v>7785647.3799999999</v>
      </c>
      <c r="D105" s="12">
        <f t="shared" ref="D105:E105" si="70">SUM(D106+D109)</f>
        <v>980000</v>
      </c>
      <c r="E105" s="12">
        <f t="shared" si="70"/>
        <v>580000</v>
      </c>
      <c r="F105" s="12">
        <f t="shared" ref="F105" si="71">SUM(F106+F109)</f>
        <v>580000</v>
      </c>
    </row>
    <row r="106" spans="1:6" ht="140.25" hidden="1" customHeight="1" thickBot="1" x14ac:dyDescent="0.25">
      <c r="A106" s="13" t="s">
        <v>195</v>
      </c>
      <c r="B106" s="14" t="s">
        <v>305</v>
      </c>
      <c r="C106" s="12"/>
      <c r="D106" s="15">
        <f t="shared" ref="D106:F106" si="72">SUM(D107)</f>
        <v>0</v>
      </c>
      <c r="E106" s="15">
        <f t="shared" si="72"/>
        <v>0</v>
      </c>
      <c r="F106" s="15">
        <f t="shared" si="72"/>
        <v>0</v>
      </c>
    </row>
    <row r="107" spans="1:6" ht="135" hidden="1" customHeight="1" thickBot="1" x14ac:dyDescent="0.25">
      <c r="A107" s="13" t="s">
        <v>193</v>
      </c>
      <c r="B107" s="14" t="s">
        <v>194</v>
      </c>
      <c r="C107" s="12"/>
      <c r="D107" s="15">
        <v>0</v>
      </c>
      <c r="E107" s="15">
        <v>0</v>
      </c>
      <c r="F107" s="15">
        <v>0</v>
      </c>
    </row>
    <row r="108" spans="1:6" ht="138" hidden="1" customHeight="1" thickBot="1" x14ac:dyDescent="0.25">
      <c r="A108" s="13" t="s">
        <v>53</v>
      </c>
      <c r="B108" s="14" t="s">
        <v>54</v>
      </c>
      <c r="C108" s="15">
        <f>5000000+2500000</f>
        <v>7500000</v>
      </c>
      <c r="D108" s="15">
        <v>0</v>
      </c>
      <c r="E108" s="15">
        <v>0</v>
      </c>
      <c r="F108" s="15">
        <v>0</v>
      </c>
    </row>
    <row r="109" spans="1:6" ht="60.75" customHeight="1" x14ac:dyDescent="0.25">
      <c r="A109" s="13" t="s">
        <v>243</v>
      </c>
      <c r="B109" s="14" t="s">
        <v>244</v>
      </c>
      <c r="C109" s="15"/>
      <c r="D109" s="15">
        <f t="shared" ref="D109:F109" si="73">SUM(D110)</f>
        <v>980000</v>
      </c>
      <c r="E109" s="15">
        <f t="shared" si="73"/>
        <v>580000</v>
      </c>
      <c r="F109" s="15">
        <f t="shared" si="73"/>
        <v>580000</v>
      </c>
    </row>
    <row r="110" spans="1:6" ht="60.75" customHeight="1" x14ac:dyDescent="0.25">
      <c r="A110" s="13" t="s">
        <v>306</v>
      </c>
      <c r="B110" s="14" t="s">
        <v>307</v>
      </c>
      <c r="C110" s="15"/>
      <c r="D110" s="15">
        <f t="shared" ref="D110:E110" si="74">SUM(D111+D113)</f>
        <v>980000</v>
      </c>
      <c r="E110" s="15">
        <f t="shared" si="74"/>
        <v>580000</v>
      </c>
      <c r="F110" s="15">
        <f t="shared" ref="F110" si="75">SUM(F111+F113)</f>
        <v>580000</v>
      </c>
    </row>
    <row r="111" spans="1:6" ht="89.25" customHeight="1" x14ac:dyDescent="0.25">
      <c r="A111" s="13" t="s">
        <v>309</v>
      </c>
      <c r="B111" s="14" t="s">
        <v>86</v>
      </c>
      <c r="C111" s="15"/>
      <c r="D111" s="15">
        <f t="shared" ref="D111:F111" si="76">SUM(D112)</f>
        <v>700000</v>
      </c>
      <c r="E111" s="15">
        <f t="shared" si="76"/>
        <v>300000</v>
      </c>
      <c r="F111" s="15">
        <f t="shared" si="76"/>
        <v>300000</v>
      </c>
    </row>
    <row r="112" spans="1:6" ht="84.75" customHeight="1" x14ac:dyDescent="0.25">
      <c r="A112" s="13" t="s">
        <v>85</v>
      </c>
      <c r="B112" s="14" t="s">
        <v>86</v>
      </c>
      <c r="C112" s="15"/>
      <c r="D112" s="15">
        <v>700000</v>
      </c>
      <c r="E112" s="15">
        <v>300000</v>
      </c>
      <c r="F112" s="15">
        <v>300000</v>
      </c>
    </row>
    <row r="113" spans="1:6" ht="74.25" customHeight="1" x14ac:dyDescent="0.25">
      <c r="A113" s="13" t="s">
        <v>308</v>
      </c>
      <c r="B113" s="14" t="s">
        <v>33</v>
      </c>
      <c r="C113" s="15"/>
      <c r="D113" s="15">
        <f t="shared" ref="D113:E113" si="77">SUM(D114+D115)</f>
        <v>280000</v>
      </c>
      <c r="E113" s="15">
        <f t="shared" si="77"/>
        <v>280000</v>
      </c>
      <c r="F113" s="15">
        <f t="shared" ref="F113" si="78">SUM(F114+F115)</f>
        <v>280000</v>
      </c>
    </row>
    <row r="114" spans="1:6" ht="66" customHeight="1" x14ac:dyDescent="0.25">
      <c r="A114" s="13" t="s">
        <v>63</v>
      </c>
      <c r="B114" s="14" t="s">
        <v>33</v>
      </c>
      <c r="C114" s="15">
        <f>7500+60000+87147.38+71000</f>
        <v>225647.38</v>
      </c>
      <c r="D114" s="15">
        <v>200000</v>
      </c>
      <c r="E114" s="15">
        <v>200000</v>
      </c>
      <c r="F114" s="15">
        <v>200000</v>
      </c>
    </row>
    <row r="115" spans="1:6" ht="83.25" customHeight="1" x14ac:dyDescent="0.25">
      <c r="A115" s="13" t="s">
        <v>58</v>
      </c>
      <c r="B115" s="14" t="s">
        <v>33</v>
      </c>
      <c r="C115" s="15">
        <v>60000</v>
      </c>
      <c r="D115" s="15">
        <v>80000</v>
      </c>
      <c r="E115" s="15">
        <v>80000</v>
      </c>
      <c r="F115" s="15">
        <v>80000</v>
      </c>
    </row>
    <row r="116" spans="1:6" ht="78.75" hidden="1" x14ac:dyDescent="0.25">
      <c r="A116" s="13" t="s">
        <v>94</v>
      </c>
      <c r="B116" s="14" t="s">
        <v>95</v>
      </c>
      <c r="C116" s="15"/>
      <c r="D116" s="15">
        <v>0</v>
      </c>
      <c r="E116" s="15">
        <v>0</v>
      </c>
      <c r="F116" s="15">
        <v>0</v>
      </c>
    </row>
    <row r="117" spans="1:6" ht="31.5" x14ac:dyDescent="0.25">
      <c r="A117" s="10" t="s">
        <v>34</v>
      </c>
      <c r="B117" s="11" t="s">
        <v>35</v>
      </c>
      <c r="C117" s="12">
        <f>SUM(C137:C149)</f>
        <v>950000</v>
      </c>
      <c r="D117" s="12">
        <f t="shared" ref="D117:F117" si="79">D118+D136+D139+D143+D157</f>
        <v>28800</v>
      </c>
      <c r="E117" s="12">
        <f t="shared" si="79"/>
        <v>27800</v>
      </c>
      <c r="F117" s="12">
        <f t="shared" si="79"/>
        <v>26800</v>
      </c>
    </row>
    <row r="118" spans="1:6" ht="51" customHeight="1" x14ac:dyDescent="0.25">
      <c r="A118" s="13" t="s">
        <v>196</v>
      </c>
      <c r="B118" s="14" t="s">
        <v>197</v>
      </c>
      <c r="C118" s="12"/>
      <c r="D118" s="12">
        <f t="shared" ref="D118:F118" si="80">D119+D122+D126+D129+D132</f>
        <v>26800</v>
      </c>
      <c r="E118" s="12">
        <f t="shared" si="80"/>
        <v>26800</v>
      </c>
      <c r="F118" s="12">
        <f t="shared" si="80"/>
        <v>26800</v>
      </c>
    </row>
    <row r="119" spans="1:6" ht="93.75" customHeight="1" x14ac:dyDescent="0.25">
      <c r="A119" s="13" t="s">
        <v>318</v>
      </c>
      <c r="B119" s="14" t="s">
        <v>319</v>
      </c>
      <c r="C119" s="12"/>
      <c r="D119" s="15">
        <f t="shared" ref="D119:F119" si="81">SUM(D120)</f>
        <v>4200</v>
      </c>
      <c r="E119" s="15">
        <f t="shared" si="81"/>
        <v>4200</v>
      </c>
      <c r="F119" s="15">
        <f t="shared" si="81"/>
        <v>4200</v>
      </c>
    </row>
    <row r="120" spans="1:6" ht="123.75" customHeight="1" x14ac:dyDescent="0.25">
      <c r="A120" s="13" t="s">
        <v>311</v>
      </c>
      <c r="B120" s="14" t="s">
        <v>310</v>
      </c>
      <c r="C120" s="12"/>
      <c r="D120" s="15">
        <f t="shared" ref="D120:F120" si="82">SUM(D121)</f>
        <v>4200</v>
      </c>
      <c r="E120" s="15">
        <f t="shared" si="82"/>
        <v>4200</v>
      </c>
      <c r="F120" s="15">
        <f t="shared" si="82"/>
        <v>4200</v>
      </c>
    </row>
    <row r="121" spans="1:6" ht="114.75" customHeight="1" x14ac:dyDescent="0.25">
      <c r="A121" s="13" t="s">
        <v>136</v>
      </c>
      <c r="B121" s="14" t="s">
        <v>130</v>
      </c>
      <c r="C121" s="15"/>
      <c r="D121" s="15">
        <v>4200</v>
      </c>
      <c r="E121" s="15">
        <v>4200</v>
      </c>
      <c r="F121" s="15">
        <v>4200</v>
      </c>
    </row>
    <row r="122" spans="1:6" ht="130.5" customHeight="1" x14ac:dyDescent="0.25">
      <c r="A122" s="13" t="s">
        <v>320</v>
      </c>
      <c r="B122" s="14" t="s">
        <v>321</v>
      </c>
      <c r="C122" s="15"/>
      <c r="D122" s="15">
        <f t="shared" ref="D122:F122" si="83">SUM(D123)</f>
        <v>4200</v>
      </c>
      <c r="E122" s="15">
        <f t="shared" si="83"/>
        <v>4200</v>
      </c>
      <c r="F122" s="15">
        <f t="shared" si="83"/>
        <v>4200</v>
      </c>
    </row>
    <row r="123" spans="1:6" ht="145.5" customHeight="1" x14ac:dyDescent="0.25">
      <c r="A123" s="13" t="s">
        <v>312</v>
      </c>
      <c r="B123" s="14" t="s">
        <v>313</v>
      </c>
      <c r="C123" s="15"/>
      <c r="D123" s="15">
        <f t="shared" ref="D123:E123" si="84">SUM(D124+D125)</f>
        <v>4200</v>
      </c>
      <c r="E123" s="15">
        <f t="shared" si="84"/>
        <v>4200</v>
      </c>
      <c r="F123" s="15">
        <f t="shared" ref="F123" si="85">SUM(F124+F125)</f>
        <v>4200</v>
      </c>
    </row>
    <row r="124" spans="1:6" ht="145.5" customHeight="1" x14ac:dyDescent="0.25">
      <c r="A124" s="13" t="s">
        <v>137</v>
      </c>
      <c r="B124" s="14" t="s">
        <v>131</v>
      </c>
      <c r="C124" s="15"/>
      <c r="D124" s="15">
        <v>4200</v>
      </c>
      <c r="E124" s="15">
        <v>4200</v>
      </c>
      <c r="F124" s="15">
        <v>4200</v>
      </c>
    </row>
    <row r="125" spans="1:6" ht="145.5" hidden="1" customHeight="1" thickBot="1" x14ac:dyDescent="0.25">
      <c r="A125" s="13" t="s">
        <v>245</v>
      </c>
      <c r="B125" s="14" t="s">
        <v>131</v>
      </c>
      <c r="C125" s="15"/>
      <c r="D125" s="15">
        <v>0</v>
      </c>
      <c r="E125" s="15">
        <v>0</v>
      </c>
      <c r="F125" s="15">
        <v>0</v>
      </c>
    </row>
    <row r="126" spans="1:6" ht="93.75" customHeight="1" x14ac:dyDescent="0.25">
      <c r="A126" s="13" t="s">
        <v>322</v>
      </c>
      <c r="B126" s="14" t="s">
        <v>323</v>
      </c>
      <c r="C126" s="15"/>
      <c r="D126" s="15">
        <f t="shared" ref="D126:F126" si="86">SUM(D127)</f>
        <v>4200</v>
      </c>
      <c r="E126" s="15">
        <f t="shared" si="86"/>
        <v>4200</v>
      </c>
      <c r="F126" s="15">
        <f t="shared" si="86"/>
        <v>4200</v>
      </c>
    </row>
    <row r="127" spans="1:6" ht="124.5" customHeight="1" x14ac:dyDescent="0.25">
      <c r="A127" s="13" t="s">
        <v>314</v>
      </c>
      <c r="B127" s="14" t="s">
        <v>315</v>
      </c>
      <c r="C127" s="15"/>
      <c r="D127" s="15">
        <f t="shared" ref="D127:F127" si="87">SUM(D128)</f>
        <v>4200</v>
      </c>
      <c r="E127" s="15">
        <f t="shared" si="87"/>
        <v>4200</v>
      </c>
      <c r="F127" s="15">
        <f t="shared" si="87"/>
        <v>4200</v>
      </c>
    </row>
    <row r="128" spans="1:6" ht="110.25" customHeight="1" x14ac:dyDescent="0.25">
      <c r="A128" s="13" t="s">
        <v>138</v>
      </c>
      <c r="B128" s="14" t="s">
        <v>132</v>
      </c>
      <c r="C128" s="15"/>
      <c r="D128" s="15">
        <v>4200</v>
      </c>
      <c r="E128" s="15">
        <v>4200</v>
      </c>
      <c r="F128" s="15">
        <v>4200</v>
      </c>
    </row>
    <row r="129" spans="1:6" ht="110.25" customHeight="1" x14ac:dyDescent="0.25">
      <c r="A129" s="13" t="s">
        <v>211</v>
      </c>
      <c r="B129" s="14" t="s">
        <v>212</v>
      </c>
      <c r="C129" s="15"/>
      <c r="D129" s="15">
        <f t="shared" ref="D129:F130" si="88">SUM(D130)</f>
        <v>10000</v>
      </c>
      <c r="E129" s="15">
        <f t="shared" si="88"/>
        <v>10000</v>
      </c>
      <c r="F129" s="15">
        <f t="shared" si="88"/>
        <v>10000</v>
      </c>
    </row>
    <row r="130" spans="1:6" ht="110.25" customHeight="1" x14ac:dyDescent="0.25">
      <c r="A130" s="13" t="s">
        <v>213</v>
      </c>
      <c r="B130" s="14" t="s">
        <v>214</v>
      </c>
      <c r="C130" s="15"/>
      <c r="D130" s="15">
        <f t="shared" si="88"/>
        <v>10000</v>
      </c>
      <c r="E130" s="15">
        <f t="shared" si="88"/>
        <v>10000</v>
      </c>
      <c r="F130" s="15">
        <f t="shared" si="88"/>
        <v>10000</v>
      </c>
    </row>
    <row r="131" spans="1:6" ht="119.25" customHeight="1" x14ac:dyDescent="0.25">
      <c r="A131" s="13" t="s">
        <v>134</v>
      </c>
      <c r="B131" s="14" t="s">
        <v>135</v>
      </c>
      <c r="C131" s="15">
        <v>0</v>
      </c>
      <c r="D131" s="15">
        <v>10000</v>
      </c>
      <c r="E131" s="15">
        <v>10000</v>
      </c>
      <c r="F131" s="15">
        <v>10000</v>
      </c>
    </row>
    <row r="132" spans="1:6" ht="110.25" customHeight="1" x14ac:dyDescent="0.25">
      <c r="A132" s="13" t="s">
        <v>324</v>
      </c>
      <c r="B132" s="14" t="s">
        <v>325</v>
      </c>
      <c r="C132" s="15"/>
      <c r="D132" s="15">
        <f t="shared" ref="D132:F132" si="89">SUM(D133)</f>
        <v>4200</v>
      </c>
      <c r="E132" s="15">
        <f t="shared" si="89"/>
        <v>4200</v>
      </c>
      <c r="F132" s="15">
        <f t="shared" si="89"/>
        <v>4200</v>
      </c>
    </row>
    <row r="133" spans="1:6" ht="144" customHeight="1" x14ac:dyDescent="0.25">
      <c r="A133" s="13" t="s">
        <v>316</v>
      </c>
      <c r="B133" s="14" t="s">
        <v>317</v>
      </c>
      <c r="C133" s="15"/>
      <c r="D133" s="15">
        <f t="shared" ref="D133:E133" si="90">SUM(D134+D135)</f>
        <v>4200</v>
      </c>
      <c r="E133" s="15">
        <f t="shared" si="90"/>
        <v>4200</v>
      </c>
      <c r="F133" s="15">
        <f t="shared" ref="F133" si="91">SUM(F134+F135)</f>
        <v>4200</v>
      </c>
    </row>
    <row r="134" spans="1:6" ht="135.75" customHeight="1" x14ac:dyDescent="0.25">
      <c r="A134" s="13" t="s">
        <v>139</v>
      </c>
      <c r="B134" s="14" t="s">
        <v>133</v>
      </c>
      <c r="C134" s="15"/>
      <c r="D134" s="15">
        <v>4200</v>
      </c>
      <c r="E134" s="15">
        <v>4200</v>
      </c>
      <c r="F134" s="15">
        <v>4200</v>
      </c>
    </row>
    <row r="135" spans="1:6" ht="136.5" hidden="1" customHeight="1" thickBot="1" x14ac:dyDescent="0.25">
      <c r="A135" s="13" t="s">
        <v>149</v>
      </c>
      <c r="B135" s="14" t="s">
        <v>133</v>
      </c>
      <c r="C135" s="15"/>
      <c r="D135" s="15">
        <v>0</v>
      </c>
      <c r="E135" s="15">
        <v>0</v>
      </c>
      <c r="F135" s="15">
        <v>0</v>
      </c>
    </row>
    <row r="136" spans="1:6" ht="0.75" hidden="1" customHeight="1" thickBot="1" x14ac:dyDescent="0.25">
      <c r="A136" s="13" t="s">
        <v>327</v>
      </c>
      <c r="B136" s="14" t="s">
        <v>326</v>
      </c>
      <c r="C136" s="15"/>
      <c r="D136" s="15">
        <f t="shared" ref="D136:F136" si="92">SUM(D137)</f>
        <v>0</v>
      </c>
      <c r="E136" s="15">
        <f t="shared" si="92"/>
        <v>0</v>
      </c>
      <c r="F136" s="15">
        <f t="shared" si="92"/>
        <v>0</v>
      </c>
    </row>
    <row r="137" spans="1:6" ht="78" hidden="1" customHeight="1" thickBot="1" x14ac:dyDescent="0.25">
      <c r="A137" s="13" t="s">
        <v>328</v>
      </c>
      <c r="B137" s="14" t="s">
        <v>329</v>
      </c>
      <c r="C137" s="15"/>
      <c r="D137" s="15">
        <f t="shared" ref="D137:F137" si="93">D138</f>
        <v>0</v>
      </c>
      <c r="E137" s="15">
        <f t="shared" si="93"/>
        <v>0</v>
      </c>
      <c r="F137" s="15">
        <f t="shared" si="93"/>
        <v>0</v>
      </c>
    </row>
    <row r="138" spans="1:6" ht="78.75" hidden="1" customHeight="1" thickBot="1" x14ac:dyDescent="0.25">
      <c r="A138" s="13" t="s">
        <v>246</v>
      </c>
      <c r="B138" s="14" t="s">
        <v>247</v>
      </c>
      <c r="C138" s="15"/>
      <c r="D138" s="15">
        <v>0</v>
      </c>
      <c r="E138" s="15">
        <v>0</v>
      </c>
      <c r="F138" s="15">
        <v>0</v>
      </c>
    </row>
    <row r="139" spans="1:6" ht="74.25" hidden="1" customHeight="1" thickBot="1" x14ac:dyDescent="0.25">
      <c r="A139" s="13" t="s">
        <v>330</v>
      </c>
      <c r="B139" s="14" t="s">
        <v>331</v>
      </c>
      <c r="C139" s="15"/>
      <c r="D139" s="15">
        <f t="shared" ref="D139:F140" si="94">SUM(D140)</f>
        <v>0</v>
      </c>
      <c r="E139" s="15">
        <f t="shared" si="94"/>
        <v>0</v>
      </c>
      <c r="F139" s="15">
        <f t="shared" si="94"/>
        <v>0</v>
      </c>
    </row>
    <row r="140" spans="1:6" ht="130.5" hidden="1" customHeight="1" thickBot="1" x14ac:dyDescent="0.25">
      <c r="A140" s="13" t="s">
        <v>198</v>
      </c>
      <c r="B140" s="14" t="s">
        <v>199</v>
      </c>
      <c r="C140" s="15"/>
      <c r="D140" s="15">
        <f t="shared" si="94"/>
        <v>0</v>
      </c>
      <c r="E140" s="15">
        <f t="shared" si="94"/>
        <v>0</v>
      </c>
      <c r="F140" s="15">
        <f t="shared" si="94"/>
        <v>0</v>
      </c>
    </row>
    <row r="141" spans="1:6" ht="96.75" hidden="1" customHeight="1" thickBot="1" x14ac:dyDescent="0.25">
      <c r="A141" s="13" t="s">
        <v>337</v>
      </c>
      <c r="B141" s="23" t="s">
        <v>154</v>
      </c>
      <c r="C141" s="15"/>
      <c r="D141" s="15">
        <f t="shared" ref="D141:F141" si="95">SUM(D142)</f>
        <v>0</v>
      </c>
      <c r="E141" s="15">
        <f t="shared" si="95"/>
        <v>0</v>
      </c>
      <c r="F141" s="15">
        <f t="shared" si="95"/>
        <v>0</v>
      </c>
    </row>
    <row r="142" spans="1:6" ht="121.5" hidden="1" customHeight="1" thickBot="1" x14ac:dyDescent="0.25">
      <c r="A142" s="13" t="s">
        <v>153</v>
      </c>
      <c r="B142" s="23" t="s">
        <v>154</v>
      </c>
      <c r="C142" s="15"/>
      <c r="D142" s="15">
        <v>0</v>
      </c>
      <c r="E142" s="15">
        <v>0</v>
      </c>
      <c r="F142" s="15">
        <v>0</v>
      </c>
    </row>
    <row r="143" spans="1:6" ht="54" customHeight="1" x14ac:dyDescent="0.25">
      <c r="A143" s="13" t="s">
        <v>332</v>
      </c>
      <c r="B143" s="23" t="s">
        <v>333</v>
      </c>
      <c r="C143" s="15"/>
      <c r="D143" s="15">
        <f>D144+D157+D147</f>
        <v>2000</v>
      </c>
      <c r="E143" s="15">
        <f t="shared" ref="E143:F143" si="96">E144+E157+E147</f>
        <v>1000</v>
      </c>
      <c r="F143" s="15">
        <f t="shared" si="96"/>
        <v>0</v>
      </c>
    </row>
    <row r="144" spans="1:6" ht="86.25" hidden="1" customHeight="1" thickBot="1" x14ac:dyDescent="0.25">
      <c r="A144" s="13" t="s">
        <v>202</v>
      </c>
      <c r="B144" s="23" t="s">
        <v>203</v>
      </c>
      <c r="C144" s="15"/>
      <c r="D144" s="15">
        <f t="shared" ref="D144:F144" si="97">SUM(D145)</f>
        <v>0</v>
      </c>
      <c r="E144" s="15">
        <f t="shared" si="97"/>
        <v>0</v>
      </c>
      <c r="F144" s="15">
        <f t="shared" si="97"/>
        <v>0</v>
      </c>
    </row>
    <row r="145" spans="1:6" ht="89.25" hidden="1" customHeight="1" thickBot="1" x14ac:dyDescent="0.25">
      <c r="A145" s="13" t="s">
        <v>336</v>
      </c>
      <c r="B145" s="23" t="s">
        <v>335</v>
      </c>
      <c r="C145" s="15"/>
      <c r="D145" s="15">
        <f t="shared" ref="D145:F145" si="98">SUM(D146)</f>
        <v>0</v>
      </c>
      <c r="E145" s="15">
        <f t="shared" si="98"/>
        <v>0</v>
      </c>
      <c r="F145" s="15">
        <f t="shared" si="98"/>
        <v>0</v>
      </c>
    </row>
    <row r="146" spans="1:6" ht="99" hidden="1" customHeight="1" thickBot="1" x14ac:dyDescent="0.25">
      <c r="A146" s="13" t="s">
        <v>334</v>
      </c>
      <c r="B146" s="23" t="s">
        <v>335</v>
      </c>
      <c r="C146" s="15"/>
      <c r="D146" s="15">
        <v>0</v>
      </c>
      <c r="E146" s="15">
        <v>0</v>
      </c>
      <c r="F146" s="15">
        <v>0</v>
      </c>
    </row>
    <row r="147" spans="1:6" ht="111.75" customHeight="1" x14ac:dyDescent="0.25">
      <c r="A147" s="13" t="s">
        <v>338</v>
      </c>
      <c r="B147" s="23" t="s">
        <v>339</v>
      </c>
      <c r="C147" s="15"/>
      <c r="D147" s="15">
        <f t="shared" ref="D147:E147" si="99">D148+D155</f>
        <v>2000</v>
      </c>
      <c r="E147" s="15">
        <f t="shared" si="99"/>
        <v>1000</v>
      </c>
      <c r="F147" s="15">
        <f t="shared" ref="F147" si="100">F148+F155</f>
        <v>0</v>
      </c>
    </row>
    <row r="148" spans="1:6" ht="105" hidden="1" customHeight="1" thickBot="1" x14ac:dyDescent="0.25">
      <c r="A148" s="13" t="s">
        <v>200</v>
      </c>
      <c r="B148" s="23" t="s">
        <v>201</v>
      </c>
      <c r="C148" s="15"/>
      <c r="D148" s="15">
        <f t="shared" ref="D148:E148" si="101">D149+D150+D150+D151+D152+D153+D154</f>
        <v>0</v>
      </c>
      <c r="E148" s="15">
        <f t="shared" si="101"/>
        <v>0</v>
      </c>
      <c r="F148" s="15">
        <f t="shared" ref="F148" si="102">F149+F150+F150+F151+F152+F153+F154</f>
        <v>0</v>
      </c>
    </row>
    <row r="149" spans="1:6" ht="129.75" hidden="1" customHeight="1" thickBot="1" x14ac:dyDescent="0.25">
      <c r="A149" s="19" t="s">
        <v>145</v>
      </c>
      <c r="B149" s="14" t="s">
        <v>251</v>
      </c>
      <c r="C149" s="15">
        <v>950000</v>
      </c>
      <c r="D149" s="15">
        <v>0</v>
      </c>
      <c r="E149" s="15">
        <v>0</v>
      </c>
      <c r="F149" s="15">
        <v>0</v>
      </c>
    </row>
    <row r="150" spans="1:6" ht="213" hidden="1" customHeight="1" thickBot="1" x14ac:dyDescent="0.25">
      <c r="A150" s="19" t="s">
        <v>248</v>
      </c>
      <c r="B150" s="14" t="s">
        <v>249</v>
      </c>
      <c r="C150" s="15"/>
      <c r="D150" s="15"/>
      <c r="E150" s="15"/>
      <c r="F150" s="15"/>
    </row>
    <row r="151" spans="1:6" ht="110.25" hidden="1" customHeight="1" thickBot="1" x14ac:dyDescent="0.25">
      <c r="A151" s="19" t="s">
        <v>150</v>
      </c>
      <c r="B151" s="14" t="s">
        <v>251</v>
      </c>
      <c r="C151" s="15">
        <v>950000</v>
      </c>
      <c r="D151" s="15">
        <v>0</v>
      </c>
      <c r="E151" s="15">
        <v>0</v>
      </c>
      <c r="F151" s="15">
        <v>0</v>
      </c>
    </row>
    <row r="152" spans="1:6" ht="216.75" hidden="1" customHeight="1" thickBot="1" x14ac:dyDescent="0.25">
      <c r="A152" s="19" t="s">
        <v>204</v>
      </c>
      <c r="B152" s="14" t="s">
        <v>252</v>
      </c>
      <c r="C152" s="15"/>
      <c r="D152" s="15">
        <v>0</v>
      </c>
      <c r="E152" s="15">
        <v>0</v>
      </c>
      <c r="F152" s="15">
        <v>0</v>
      </c>
    </row>
    <row r="153" spans="1:6" ht="108" hidden="1" customHeight="1" thickBot="1" x14ac:dyDescent="0.25">
      <c r="A153" s="19" t="s">
        <v>206</v>
      </c>
      <c r="B153" s="14" t="s">
        <v>252</v>
      </c>
      <c r="C153" s="15"/>
      <c r="D153" s="15">
        <v>0</v>
      </c>
      <c r="E153" s="15">
        <v>0</v>
      </c>
      <c r="F153" s="15">
        <v>0</v>
      </c>
    </row>
    <row r="154" spans="1:6" ht="213.75" hidden="1" customHeight="1" thickBot="1" x14ac:dyDescent="0.25">
      <c r="A154" s="19" t="s">
        <v>207</v>
      </c>
      <c r="B154" s="14" t="s">
        <v>252</v>
      </c>
      <c r="C154" s="15"/>
      <c r="D154" s="15">
        <v>0</v>
      </c>
      <c r="E154" s="15">
        <v>0</v>
      </c>
      <c r="F154" s="15">
        <v>0</v>
      </c>
    </row>
    <row r="155" spans="1:6" ht="121.5" customHeight="1" x14ac:dyDescent="0.25">
      <c r="A155" s="19" t="s">
        <v>208</v>
      </c>
      <c r="B155" s="14" t="s">
        <v>209</v>
      </c>
      <c r="C155" s="15"/>
      <c r="D155" s="15">
        <f t="shared" ref="D155:F155" si="103">SUM(D156)</f>
        <v>2000</v>
      </c>
      <c r="E155" s="15">
        <f t="shared" si="103"/>
        <v>1000</v>
      </c>
      <c r="F155" s="15">
        <f t="shared" si="103"/>
        <v>0</v>
      </c>
    </row>
    <row r="156" spans="1:6" ht="113.25" customHeight="1" x14ac:dyDescent="0.25">
      <c r="A156" s="19" t="s">
        <v>210</v>
      </c>
      <c r="B156" s="14" t="s">
        <v>209</v>
      </c>
      <c r="C156" s="15"/>
      <c r="D156" s="15">
        <v>2000</v>
      </c>
      <c r="E156" s="15">
        <v>1000</v>
      </c>
      <c r="F156" s="15">
        <v>0</v>
      </c>
    </row>
    <row r="157" spans="1:6" ht="45.75" hidden="1" customHeight="1" thickBot="1" x14ac:dyDescent="0.25">
      <c r="A157" s="19" t="s">
        <v>341</v>
      </c>
      <c r="B157" s="14" t="s">
        <v>205</v>
      </c>
      <c r="C157" s="15"/>
      <c r="D157" s="15">
        <f t="shared" ref="D157:F157" si="104">SUM(D158)</f>
        <v>0</v>
      </c>
      <c r="E157" s="15">
        <f t="shared" si="104"/>
        <v>0</v>
      </c>
      <c r="F157" s="15">
        <f t="shared" si="104"/>
        <v>0</v>
      </c>
    </row>
    <row r="158" spans="1:6" ht="150.75" hidden="1" customHeight="1" thickBot="1" x14ac:dyDescent="0.25">
      <c r="A158" s="24" t="s">
        <v>340</v>
      </c>
      <c r="B158" s="25" t="s">
        <v>152</v>
      </c>
      <c r="C158" s="15"/>
      <c r="D158" s="15">
        <f t="shared" ref="D158:F158" si="105">SUM(D159)</f>
        <v>0</v>
      </c>
      <c r="E158" s="15">
        <f t="shared" si="105"/>
        <v>0</v>
      </c>
      <c r="F158" s="15">
        <f t="shared" si="105"/>
        <v>0</v>
      </c>
    </row>
    <row r="159" spans="1:6" ht="147" hidden="1" customHeight="1" thickBot="1" x14ac:dyDescent="0.25">
      <c r="A159" s="24" t="s">
        <v>151</v>
      </c>
      <c r="B159" s="25" t="s">
        <v>152</v>
      </c>
      <c r="C159" s="26"/>
      <c r="D159" s="26">
        <v>0</v>
      </c>
      <c r="E159" s="26">
        <v>0</v>
      </c>
      <c r="F159" s="26">
        <v>0</v>
      </c>
    </row>
    <row r="160" spans="1:6" ht="33" customHeight="1" x14ac:dyDescent="0.25">
      <c r="A160" s="27" t="s">
        <v>342</v>
      </c>
      <c r="B160" s="28" t="s">
        <v>343</v>
      </c>
      <c r="C160" s="29"/>
      <c r="D160" s="29">
        <f t="shared" ref="D160:F160" si="106">SUM(D161)</f>
        <v>73440</v>
      </c>
      <c r="E160" s="29">
        <f t="shared" si="106"/>
        <v>73440</v>
      </c>
      <c r="F160" s="29">
        <f t="shared" si="106"/>
        <v>73440</v>
      </c>
    </row>
    <row r="161" spans="1:2455" ht="31.5" customHeight="1" x14ac:dyDescent="0.25">
      <c r="A161" s="24" t="s">
        <v>344</v>
      </c>
      <c r="B161" s="25" t="s">
        <v>345</v>
      </c>
      <c r="C161" s="26"/>
      <c r="D161" s="26">
        <f t="shared" ref="D161:F161" si="107">SUM(D162)</f>
        <v>73440</v>
      </c>
      <c r="E161" s="26">
        <f t="shared" si="107"/>
        <v>73440</v>
      </c>
      <c r="F161" s="26">
        <f t="shared" si="107"/>
        <v>73440</v>
      </c>
    </row>
    <row r="162" spans="1:2455" ht="43.5" customHeight="1" x14ac:dyDescent="0.25">
      <c r="A162" s="19" t="s">
        <v>73</v>
      </c>
      <c r="B162" s="14" t="s">
        <v>74</v>
      </c>
      <c r="C162" s="15">
        <f>SUM(C163:C165)</f>
        <v>77000</v>
      </c>
      <c r="D162" s="15">
        <f t="shared" ref="D162:E162" si="108">SUM(D166)</f>
        <v>73440</v>
      </c>
      <c r="E162" s="15">
        <f t="shared" si="108"/>
        <v>73440</v>
      </c>
      <c r="F162" s="15">
        <f t="shared" ref="F162" si="109">SUM(F166)</f>
        <v>73440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  <c r="IV162" s="7"/>
      <c r="IW162" s="7"/>
      <c r="IX162" s="7"/>
      <c r="IY162" s="7"/>
      <c r="IZ162" s="7"/>
      <c r="JA162" s="7"/>
      <c r="JB162" s="7"/>
      <c r="JC162" s="7"/>
      <c r="JD162" s="7"/>
      <c r="JE162" s="7"/>
      <c r="JF162" s="7"/>
      <c r="JG162" s="7"/>
      <c r="JH162" s="7"/>
      <c r="JI162" s="7"/>
      <c r="JJ162" s="7"/>
      <c r="JK162" s="7"/>
      <c r="JL162" s="7"/>
      <c r="JM162" s="7"/>
      <c r="JN162" s="7"/>
      <c r="JO162" s="7"/>
      <c r="JP162" s="7"/>
      <c r="JQ162" s="7"/>
      <c r="JR162" s="7"/>
      <c r="JS162" s="7"/>
      <c r="JT162" s="7"/>
      <c r="JU162" s="7"/>
      <c r="JV162" s="7"/>
      <c r="JW162" s="7"/>
      <c r="JX162" s="7"/>
      <c r="JY162" s="7"/>
      <c r="JZ162" s="7"/>
      <c r="KA162" s="7"/>
      <c r="KB162" s="7"/>
      <c r="KC162" s="7"/>
      <c r="KD162" s="7"/>
      <c r="KE162" s="7"/>
      <c r="KF162" s="7"/>
      <c r="KG162" s="7"/>
      <c r="KH162" s="7"/>
      <c r="KI162" s="7"/>
      <c r="KJ162" s="7"/>
      <c r="KK162" s="7"/>
      <c r="KL162" s="7"/>
      <c r="KM162" s="7"/>
      <c r="KN162" s="7"/>
      <c r="KO162" s="7"/>
      <c r="KP162" s="7"/>
      <c r="KQ162" s="7"/>
      <c r="KR162" s="7"/>
      <c r="KS162" s="7"/>
      <c r="KT162" s="7"/>
      <c r="KU162" s="7"/>
      <c r="KV162" s="7"/>
      <c r="KW162" s="7"/>
      <c r="KX162" s="7"/>
      <c r="KY162" s="7"/>
      <c r="KZ162" s="7"/>
      <c r="LA162" s="7"/>
      <c r="LB162" s="7"/>
      <c r="LC162" s="7"/>
      <c r="LD162" s="7"/>
      <c r="LE162" s="7"/>
      <c r="LF162" s="7"/>
      <c r="LG162" s="7"/>
      <c r="LH162" s="7"/>
      <c r="LI162" s="7"/>
      <c r="LJ162" s="7"/>
      <c r="LK162" s="7"/>
      <c r="LL162" s="7"/>
      <c r="LM162" s="7"/>
      <c r="LN162" s="7"/>
      <c r="LO162" s="7"/>
      <c r="LP162" s="7"/>
      <c r="LQ162" s="7"/>
      <c r="LR162" s="7"/>
      <c r="LS162" s="7"/>
      <c r="LT162" s="7"/>
      <c r="LU162" s="7"/>
      <c r="LV162" s="7"/>
      <c r="LW162" s="7"/>
      <c r="LX162" s="7"/>
      <c r="LY162" s="7"/>
      <c r="LZ162" s="7"/>
      <c r="MA162" s="7"/>
      <c r="MB162" s="7"/>
      <c r="MC162" s="7"/>
      <c r="MD162" s="7"/>
      <c r="ME162" s="7"/>
      <c r="MF162" s="7"/>
      <c r="MG162" s="7"/>
      <c r="MH162" s="7"/>
      <c r="MI162" s="7"/>
      <c r="MJ162" s="7"/>
      <c r="MK162" s="7"/>
      <c r="ML162" s="7"/>
      <c r="MM162" s="7"/>
      <c r="MN162" s="7"/>
      <c r="MO162" s="7"/>
      <c r="MP162" s="7"/>
      <c r="MQ162" s="7"/>
      <c r="MR162" s="7"/>
      <c r="MS162" s="7"/>
      <c r="MT162" s="7"/>
      <c r="MU162" s="7"/>
      <c r="MV162" s="7"/>
      <c r="MW162" s="7"/>
      <c r="MX162" s="7"/>
      <c r="MY162" s="7"/>
      <c r="MZ162" s="7"/>
      <c r="NA162" s="7"/>
      <c r="NB162" s="7"/>
      <c r="NC162" s="7"/>
      <c r="ND162" s="7"/>
      <c r="NE162" s="7"/>
      <c r="NF162" s="7"/>
      <c r="NG162" s="7"/>
      <c r="NH162" s="7"/>
      <c r="NI162" s="7"/>
      <c r="NJ162" s="7"/>
      <c r="NK162" s="7"/>
      <c r="NL162" s="7"/>
      <c r="NM162" s="7"/>
      <c r="NN162" s="7"/>
      <c r="NO162" s="7"/>
      <c r="NP162" s="7"/>
      <c r="NQ162" s="7"/>
      <c r="NR162" s="7"/>
      <c r="NS162" s="7"/>
      <c r="NT162" s="7"/>
      <c r="NU162" s="7"/>
      <c r="NV162" s="7"/>
      <c r="NW162" s="7"/>
      <c r="NX162" s="7"/>
      <c r="NY162" s="7"/>
      <c r="NZ162" s="7"/>
      <c r="OA162" s="7"/>
      <c r="OB162" s="7"/>
      <c r="OC162" s="7"/>
      <c r="OD162" s="7"/>
      <c r="OE162" s="7"/>
      <c r="OF162" s="7"/>
      <c r="OG162" s="7"/>
      <c r="OH162" s="7"/>
      <c r="OI162" s="7"/>
      <c r="OJ162" s="7"/>
      <c r="OK162" s="7"/>
      <c r="OL162" s="7"/>
      <c r="OM162" s="7"/>
      <c r="ON162" s="7"/>
      <c r="OO162" s="7"/>
      <c r="OP162" s="7"/>
      <c r="OQ162" s="7"/>
      <c r="OR162" s="7"/>
      <c r="OS162" s="7"/>
      <c r="OT162" s="7"/>
      <c r="OU162" s="7"/>
      <c r="OV162" s="7"/>
      <c r="OW162" s="7"/>
      <c r="OX162" s="7"/>
      <c r="OY162" s="7"/>
      <c r="OZ162" s="7"/>
      <c r="PA162" s="7"/>
      <c r="PB162" s="7"/>
      <c r="PC162" s="7"/>
      <c r="PD162" s="7"/>
      <c r="PE162" s="7"/>
      <c r="PF162" s="7"/>
      <c r="PG162" s="7"/>
      <c r="PH162" s="7"/>
      <c r="PI162" s="7"/>
      <c r="PJ162" s="7"/>
      <c r="PK162" s="7"/>
      <c r="PL162" s="7"/>
      <c r="PM162" s="7"/>
      <c r="PN162" s="7"/>
      <c r="PO162" s="7"/>
      <c r="PP162" s="7"/>
      <c r="PQ162" s="7"/>
      <c r="PR162" s="7"/>
      <c r="PS162" s="7"/>
      <c r="PT162" s="7"/>
      <c r="PU162" s="7"/>
      <c r="PV162" s="7"/>
      <c r="PW162" s="7"/>
      <c r="PX162" s="7"/>
      <c r="PY162" s="7"/>
      <c r="PZ162" s="7"/>
      <c r="QA162" s="7"/>
      <c r="QB162" s="7"/>
      <c r="QC162" s="7"/>
      <c r="QD162" s="7"/>
      <c r="QE162" s="7"/>
      <c r="QF162" s="7"/>
      <c r="QG162" s="7"/>
      <c r="QH162" s="7"/>
      <c r="QI162" s="7"/>
      <c r="QJ162" s="7"/>
      <c r="QK162" s="7"/>
      <c r="QL162" s="7"/>
      <c r="QM162" s="7"/>
      <c r="QN162" s="7"/>
      <c r="QO162" s="7"/>
      <c r="QP162" s="7"/>
      <c r="QQ162" s="7"/>
      <c r="QR162" s="7"/>
      <c r="QS162" s="7"/>
      <c r="QT162" s="7"/>
      <c r="QU162" s="7"/>
      <c r="QV162" s="7"/>
      <c r="QW162" s="7"/>
      <c r="QX162" s="7"/>
      <c r="QY162" s="7"/>
      <c r="QZ162" s="7"/>
      <c r="RA162" s="7"/>
      <c r="RB162" s="7"/>
      <c r="RC162" s="7"/>
      <c r="RD162" s="7"/>
      <c r="RE162" s="7"/>
      <c r="RF162" s="7"/>
      <c r="RG162" s="7"/>
      <c r="RH162" s="7"/>
      <c r="RI162" s="7"/>
      <c r="RJ162" s="7"/>
      <c r="RK162" s="7"/>
      <c r="RL162" s="7"/>
      <c r="RM162" s="7"/>
      <c r="RN162" s="7"/>
      <c r="RO162" s="7"/>
      <c r="RP162" s="7"/>
      <c r="RQ162" s="7"/>
      <c r="RR162" s="7"/>
      <c r="RS162" s="7"/>
      <c r="RT162" s="7"/>
      <c r="RU162" s="7"/>
      <c r="RV162" s="7"/>
      <c r="RW162" s="7"/>
      <c r="RX162" s="7"/>
      <c r="RY162" s="7"/>
      <c r="RZ162" s="7"/>
      <c r="SA162" s="7"/>
      <c r="SB162" s="7"/>
      <c r="SC162" s="7"/>
      <c r="SD162" s="7"/>
      <c r="SE162" s="7"/>
      <c r="SF162" s="7"/>
      <c r="SG162" s="7"/>
      <c r="SH162" s="7"/>
      <c r="SI162" s="7"/>
      <c r="SJ162" s="7"/>
      <c r="SK162" s="7"/>
      <c r="SL162" s="7"/>
      <c r="SM162" s="7"/>
      <c r="SN162" s="7"/>
      <c r="SO162" s="7"/>
      <c r="SP162" s="7"/>
      <c r="SQ162" s="7"/>
      <c r="SR162" s="7"/>
      <c r="SS162" s="7"/>
      <c r="ST162" s="7"/>
      <c r="SU162" s="7"/>
      <c r="SV162" s="7"/>
      <c r="SW162" s="7"/>
      <c r="SX162" s="7"/>
      <c r="SY162" s="7"/>
      <c r="SZ162" s="7"/>
      <c r="TA162" s="7"/>
      <c r="TB162" s="7"/>
      <c r="TC162" s="7"/>
      <c r="TD162" s="7"/>
      <c r="TE162" s="7"/>
      <c r="TF162" s="7"/>
      <c r="TG162" s="7"/>
      <c r="TH162" s="7"/>
      <c r="TI162" s="7"/>
      <c r="TJ162" s="7"/>
      <c r="TK162" s="7"/>
      <c r="TL162" s="7"/>
      <c r="TM162" s="7"/>
      <c r="TN162" s="7"/>
      <c r="TO162" s="7"/>
      <c r="TP162" s="7"/>
      <c r="TQ162" s="7"/>
      <c r="TR162" s="7"/>
      <c r="TS162" s="7"/>
      <c r="TT162" s="7"/>
      <c r="TU162" s="7"/>
      <c r="TV162" s="7"/>
      <c r="TW162" s="7"/>
      <c r="TX162" s="7"/>
      <c r="TY162" s="7"/>
      <c r="TZ162" s="7"/>
      <c r="UA162" s="7"/>
      <c r="UB162" s="7"/>
      <c r="UC162" s="7"/>
      <c r="UD162" s="7"/>
      <c r="UE162" s="7"/>
      <c r="UF162" s="7"/>
      <c r="UG162" s="7"/>
      <c r="UH162" s="7"/>
      <c r="UI162" s="7"/>
      <c r="UJ162" s="7"/>
      <c r="UK162" s="7"/>
      <c r="UL162" s="7"/>
      <c r="UM162" s="7"/>
      <c r="UN162" s="7"/>
      <c r="UO162" s="7"/>
      <c r="UP162" s="7"/>
      <c r="UQ162" s="7"/>
      <c r="UR162" s="7"/>
      <c r="US162" s="7"/>
      <c r="UT162" s="7"/>
      <c r="UU162" s="7"/>
      <c r="UV162" s="7"/>
      <c r="UW162" s="7"/>
      <c r="UX162" s="7"/>
      <c r="UY162" s="7"/>
      <c r="UZ162" s="7"/>
      <c r="VA162" s="7"/>
      <c r="VB162" s="7"/>
      <c r="VC162" s="7"/>
      <c r="VD162" s="7"/>
      <c r="VE162" s="7"/>
      <c r="VF162" s="7"/>
      <c r="VG162" s="7"/>
      <c r="VH162" s="7"/>
      <c r="VI162" s="7"/>
      <c r="VJ162" s="7"/>
      <c r="VK162" s="7"/>
      <c r="VL162" s="7"/>
      <c r="VM162" s="7"/>
      <c r="VN162" s="7"/>
      <c r="VO162" s="7"/>
      <c r="VP162" s="7"/>
      <c r="VQ162" s="7"/>
      <c r="VR162" s="7"/>
      <c r="VS162" s="7"/>
      <c r="VT162" s="7"/>
      <c r="VU162" s="7"/>
      <c r="VV162" s="7"/>
      <c r="VW162" s="7"/>
      <c r="VX162" s="7"/>
      <c r="VY162" s="7"/>
      <c r="VZ162" s="7"/>
      <c r="WA162" s="7"/>
      <c r="WB162" s="7"/>
      <c r="WC162" s="7"/>
      <c r="WD162" s="7"/>
      <c r="WE162" s="7"/>
      <c r="WF162" s="7"/>
      <c r="WG162" s="7"/>
      <c r="WH162" s="7"/>
      <c r="WI162" s="7"/>
      <c r="WJ162" s="7"/>
      <c r="WK162" s="7"/>
      <c r="WL162" s="7"/>
      <c r="WM162" s="7"/>
      <c r="WN162" s="7"/>
      <c r="WO162" s="7"/>
      <c r="WP162" s="7"/>
      <c r="WQ162" s="7"/>
      <c r="WR162" s="7"/>
      <c r="WS162" s="7"/>
      <c r="WT162" s="7"/>
      <c r="WU162" s="7"/>
      <c r="WV162" s="7"/>
      <c r="WW162" s="7"/>
      <c r="WX162" s="7"/>
      <c r="WY162" s="7"/>
      <c r="WZ162" s="7"/>
      <c r="XA162" s="7"/>
      <c r="XB162" s="7"/>
      <c r="XC162" s="7"/>
      <c r="XD162" s="7"/>
      <c r="XE162" s="7"/>
      <c r="XF162" s="7"/>
      <c r="XG162" s="7"/>
      <c r="XH162" s="7"/>
      <c r="XI162" s="7"/>
      <c r="XJ162" s="7"/>
      <c r="XK162" s="7"/>
      <c r="XL162" s="7"/>
      <c r="XM162" s="7"/>
      <c r="XN162" s="7"/>
      <c r="XO162" s="7"/>
      <c r="XP162" s="7"/>
      <c r="XQ162" s="7"/>
      <c r="XR162" s="7"/>
      <c r="XS162" s="7"/>
      <c r="XT162" s="7"/>
      <c r="XU162" s="7"/>
      <c r="XV162" s="7"/>
      <c r="XW162" s="7"/>
      <c r="XX162" s="7"/>
      <c r="XY162" s="7"/>
      <c r="XZ162" s="7"/>
      <c r="YA162" s="7"/>
      <c r="YB162" s="7"/>
      <c r="YC162" s="7"/>
      <c r="YD162" s="7"/>
      <c r="YE162" s="7"/>
      <c r="YF162" s="7"/>
      <c r="YG162" s="7"/>
      <c r="YH162" s="7"/>
      <c r="YI162" s="7"/>
      <c r="YJ162" s="7"/>
      <c r="YK162" s="7"/>
      <c r="YL162" s="7"/>
      <c r="YM162" s="7"/>
      <c r="YN162" s="7"/>
      <c r="YO162" s="7"/>
      <c r="YP162" s="7"/>
      <c r="YQ162" s="7"/>
      <c r="YR162" s="7"/>
      <c r="YS162" s="7"/>
      <c r="YT162" s="7"/>
      <c r="YU162" s="7"/>
      <c r="YV162" s="7"/>
      <c r="YW162" s="7"/>
      <c r="YX162" s="7"/>
      <c r="YY162" s="7"/>
      <c r="YZ162" s="7"/>
      <c r="ZA162" s="7"/>
      <c r="ZB162" s="7"/>
      <c r="ZC162" s="7"/>
      <c r="ZD162" s="7"/>
      <c r="ZE162" s="7"/>
      <c r="ZF162" s="7"/>
      <c r="ZG162" s="7"/>
      <c r="ZH162" s="7"/>
      <c r="ZI162" s="7"/>
      <c r="ZJ162" s="7"/>
      <c r="ZK162" s="7"/>
      <c r="ZL162" s="7"/>
      <c r="ZM162" s="7"/>
      <c r="ZN162" s="7"/>
      <c r="ZO162" s="7"/>
      <c r="ZP162" s="7"/>
      <c r="ZQ162" s="7"/>
      <c r="ZR162" s="7"/>
      <c r="ZS162" s="7"/>
      <c r="ZT162" s="7"/>
      <c r="ZU162" s="7"/>
      <c r="ZV162" s="7"/>
      <c r="ZW162" s="7"/>
      <c r="ZX162" s="7"/>
      <c r="ZY162" s="7"/>
      <c r="ZZ162" s="7"/>
      <c r="AAA162" s="7"/>
      <c r="AAB162" s="7"/>
      <c r="AAC162" s="7"/>
      <c r="AAD162" s="7"/>
      <c r="AAE162" s="7"/>
      <c r="AAF162" s="7"/>
      <c r="AAG162" s="7"/>
      <c r="AAH162" s="7"/>
      <c r="AAI162" s="7"/>
      <c r="AAJ162" s="7"/>
      <c r="AAK162" s="7"/>
      <c r="AAL162" s="7"/>
      <c r="AAM162" s="7"/>
      <c r="AAN162" s="7"/>
      <c r="AAO162" s="7"/>
      <c r="AAP162" s="7"/>
      <c r="AAQ162" s="7"/>
      <c r="AAR162" s="7"/>
      <c r="AAS162" s="7"/>
      <c r="AAT162" s="7"/>
      <c r="AAU162" s="7"/>
      <c r="AAV162" s="7"/>
      <c r="AAW162" s="7"/>
      <c r="AAX162" s="7"/>
      <c r="AAY162" s="7"/>
      <c r="AAZ162" s="7"/>
      <c r="ABA162" s="7"/>
      <c r="ABB162" s="7"/>
      <c r="ABC162" s="7"/>
      <c r="ABD162" s="7"/>
      <c r="ABE162" s="7"/>
      <c r="ABF162" s="7"/>
      <c r="ABG162" s="7"/>
      <c r="ABH162" s="7"/>
      <c r="ABI162" s="7"/>
      <c r="ABJ162" s="7"/>
      <c r="ABK162" s="7"/>
      <c r="ABL162" s="7"/>
      <c r="ABM162" s="7"/>
      <c r="ABN162" s="7"/>
      <c r="ABO162" s="7"/>
      <c r="ABP162" s="7"/>
      <c r="ABQ162" s="7"/>
      <c r="ABR162" s="7"/>
      <c r="ABS162" s="7"/>
      <c r="ABT162" s="7"/>
      <c r="ABU162" s="7"/>
      <c r="ABV162" s="7"/>
      <c r="ABW162" s="7"/>
      <c r="ABX162" s="7"/>
      <c r="ABY162" s="7"/>
      <c r="ABZ162" s="7"/>
      <c r="ACA162" s="7"/>
      <c r="ACB162" s="7"/>
      <c r="ACC162" s="7"/>
      <c r="ACD162" s="7"/>
      <c r="ACE162" s="7"/>
      <c r="ACF162" s="7"/>
      <c r="ACG162" s="7"/>
      <c r="ACH162" s="7"/>
      <c r="ACI162" s="7"/>
      <c r="ACJ162" s="7"/>
      <c r="ACK162" s="7"/>
      <c r="ACL162" s="7"/>
      <c r="ACM162" s="7"/>
      <c r="ACN162" s="7"/>
      <c r="ACO162" s="7"/>
      <c r="ACP162" s="7"/>
      <c r="ACQ162" s="7"/>
      <c r="ACR162" s="7"/>
      <c r="ACS162" s="7"/>
      <c r="ACT162" s="7"/>
      <c r="ACU162" s="7"/>
      <c r="ACV162" s="7"/>
      <c r="ACW162" s="7"/>
      <c r="ACX162" s="7"/>
      <c r="ACY162" s="7"/>
      <c r="ACZ162" s="7"/>
      <c r="ADA162" s="7"/>
      <c r="ADB162" s="7"/>
      <c r="ADC162" s="7"/>
      <c r="ADD162" s="7"/>
      <c r="ADE162" s="7"/>
      <c r="ADF162" s="7"/>
      <c r="ADG162" s="7"/>
      <c r="ADH162" s="7"/>
      <c r="ADI162" s="7"/>
      <c r="ADJ162" s="7"/>
      <c r="ADK162" s="7"/>
      <c r="ADL162" s="7"/>
      <c r="ADM162" s="7"/>
      <c r="ADN162" s="7"/>
      <c r="ADO162" s="7"/>
      <c r="ADP162" s="7"/>
      <c r="ADQ162" s="7"/>
      <c r="ADR162" s="7"/>
      <c r="ADS162" s="7"/>
      <c r="ADT162" s="7"/>
      <c r="ADU162" s="7"/>
      <c r="ADV162" s="7"/>
      <c r="ADW162" s="7"/>
      <c r="ADX162" s="7"/>
      <c r="ADY162" s="7"/>
      <c r="ADZ162" s="7"/>
      <c r="AEA162" s="7"/>
      <c r="AEB162" s="7"/>
      <c r="AEC162" s="7"/>
      <c r="AED162" s="7"/>
      <c r="AEE162" s="7"/>
      <c r="AEF162" s="7"/>
      <c r="AEG162" s="7"/>
      <c r="AEH162" s="7"/>
      <c r="AEI162" s="7"/>
      <c r="AEJ162" s="7"/>
      <c r="AEK162" s="7"/>
      <c r="AEL162" s="7"/>
      <c r="AEM162" s="7"/>
      <c r="AEN162" s="7"/>
      <c r="AEO162" s="7"/>
      <c r="AEP162" s="7"/>
      <c r="AEQ162" s="7"/>
      <c r="AER162" s="7"/>
      <c r="AES162" s="7"/>
      <c r="AET162" s="7"/>
      <c r="AEU162" s="7"/>
      <c r="AEV162" s="7"/>
      <c r="AEW162" s="7"/>
      <c r="AEX162" s="7"/>
      <c r="AEY162" s="7"/>
      <c r="AEZ162" s="7"/>
      <c r="AFA162" s="7"/>
      <c r="AFB162" s="7"/>
      <c r="AFC162" s="7"/>
      <c r="AFD162" s="7"/>
      <c r="AFE162" s="7"/>
      <c r="AFF162" s="7"/>
      <c r="AFG162" s="7"/>
      <c r="AFH162" s="7"/>
      <c r="AFI162" s="7"/>
      <c r="AFJ162" s="7"/>
      <c r="AFK162" s="7"/>
      <c r="AFL162" s="7"/>
      <c r="AFM162" s="7"/>
      <c r="AFN162" s="7"/>
      <c r="AFO162" s="7"/>
      <c r="AFP162" s="7"/>
      <c r="AFQ162" s="7"/>
      <c r="AFR162" s="7"/>
      <c r="AFS162" s="7"/>
      <c r="AFT162" s="7"/>
      <c r="AFU162" s="7"/>
      <c r="AFV162" s="7"/>
      <c r="AFW162" s="7"/>
      <c r="AFX162" s="7"/>
      <c r="AFY162" s="7"/>
      <c r="AFZ162" s="7"/>
      <c r="AGA162" s="7"/>
      <c r="AGB162" s="7"/>
      <c r="AGC162" s="7"/>
      <c r="AGD162" s="7"/>
      <c r="AGE162" s="7"/>
      <c r="AGF162" s="7"/>
      <c r="AGG162" s="7"/>
      <c r="AGH162" s="7"/>
      <c r="AGI162" s="7"/>
      <c r="AGJ162" s="7"/>
      <c r="AGK162" s="7"/>
      <c r="AGL162" s="7"/>
      <c r="AGM162" s="7"/>
      <c r="AGN162" s="7"/>
      <c r="AGO162" s="7"/>
      <c r="AGP162" s="7"/>
      <c r="AGQ162" s="7"/>
      <c r="AGR162" s="7"/>
      <c r="AGS162" s="7"/>
      <c r="AGT162" s="7"/>
      <c r="AGU162" s="7"/>
      <c r="AGV162" s="7"/>
      <c r="AGW162" s="7"/>
      <c r="AGX162" s="7"/>
      <c r="AGY162" s="7"/>
      <c r="AGZ162" s="7"/>
      <c r="AHA162" s="7"/>
      <c r="AHB162" s="7"/>
      <c r="AHC162" s="7"/>
      <c r="AHD162" s="7"/>
      <c r="AHE162" s="7"/>
      <c r="AHF162" s="7"/>
      <c r="AHG162" s="7"/>
      <c r="AHH162" s="7"/>
      <c r="AHI162" s="7"/>
      <c r="AHJ162" s="7"/>
      <c r="AHK162" s="7"/>
      <c r="AHL162" s="7"/>
      <c r="AHM162" s="7"/>
      <c r="AHN162" s="7"/>
      <c r="AHO162" s="7"/>
      <c r="AHP162" s="7"/>
      <c r="AHQ162" s="7"/>
      <c r="AHR162" s="7"/>
      <c r="AHS162" s="7"/>
      <c r="AHT162" s="7"/>
      <c r="AHU162" s="7"/>
      <c r="AHV162" s="7"/>
      <c r="AHW162" s="7"/>
      <c r="AHX162" s="7"/>
      <c r="AHY162" s="7"/>
      <c r="AHZ162" s="7"/>
      <c r="AIA162" s="7"/>
      <c r="AIB162" s="7"/>
      <c r="AIC162" s="7"/>
      <c r="AID162" s="7"/>
      <c r="AIE162" s="7"/>
      <c r="AIF162" s="7"/>
      <c r="AIG162" s="7"/>
      <c r="AIH162" s="7"/>
      <c r="AII162" s="7"/>
      <c r="AIJ162" s="7"/>
      <c r="AIK162" s="7"/>
      <c r="AIL162" s="7"/>
      <c r="AIM162" s="7"/>
      <c r="AIN162" s="7"/>
      <c r="AIO162" s="7"/>
      <c r="AIP162" s="7"/>
      <c r="AIQ162" s="7"/>
      <c r="AIR162" s="7"/>
      <c r="AIS162" s="7"/>
      <c r="AIT162" s="7"/>
      <c r="AIU162" s="7"/>
      <c r="AIV162" s="7"/>
      <c r="AIW162" s="7"/>
      <c r="AIX162" s="7"/>
      <c r="AIY162" s="7"/>
      <c r="AIZ162" s="7"/>
      <c r="AJA162" s="7"/>
      <c r="AJB162" s="7"/>
      <c r="AJC162" s="7"/>
      <c r="AJD162" s="7"/>
      <c r="AJE162" s="7"/>
      <c r="AJF162" s="7"/>
      <c r="AJG162" s="7"/>
      <c r="AJH162" s="7"/>
      <c r="AJI162" s="7"/>
      <c r="AJJ162" s="7"/>
      <c r="AJK162" s="7"/>
      <c r="AJL162" s="7"/>
      <c r="AJM162" s="7"/>
      <c r="AJN162" s="7"/>
      <c r="AJO162" s="7"/>
      <c r="AJP162" s="7"/>
      <c r="AJQ162" s="7"/>
      <c r="AJR162" s="7"/>
      <c r="AJS162" s="7"/>
      <c r="AJT162" s="7"/>
      <c r="AJU162" s="7"/>
      <c r="AJV162" s="7"/>
      <c r="AJW162" s="7"/>
      <c r="AJX162" s="7"/>
      <c r="AJY162" s="7"/>
      <c r="AJZ162" s="7"/>
      <c r="AKA162" s="7"/>
      <c r="AKB162" s="7"/>
      <c r="AKC162" s="7"/>
      <c r="AKD162" s="7"/>
      <c r="AKE162" s="7"/>
      <c r="AKF162" s="7"/>
      <c r="AKG162" s="7"/>
      <c r="AKH162" s="7"/>
      <c r="AKI162" s="7"/>
      <c r="AKJ162" s="7"/>
      <c r="AKK162" s="7"/>
      <c r="AKL162" s="7"/>
      <c r="AKM162" s="7"/>
      <c r="AKN162" s="7"/>
      <c r="AKO162" s="7"/>
      <c r="AKP162" s="7"/>
      <c r="AKQ162" s="7"/>
      <c r="AKR162" s="7"/>
      <c r="AKS162" s="7"/>
      <c r="AKT162" s="7"/>
      <c r="AKU162" s="7"/>
      <c r="AKV162" s="7"/>
      <c r="AKW162" s="7"/>
      <c r="AKX162" s="7"/>
      <c r="AKY162" s="7"/>
      <c r="AKZ162" s="7"/>
      <c r="ALA162" s="7"/>
      <c r="ALB162" s="7"/>
      <c r="ALC162" s="7"/>
      <c r="ALD162" s="7"/>
      <c r="ALE162" s="7"/>
      <c r="ALF162" s="7"/>
      <c r="ALG162" s="7"/>
      <c r="ALH162" s="7"/>
      <c r="ALI162" s="7"/>
      <c r="ALJ162" s="7"/>
      <c r="ALK162" s="7"/>
      <c r="ALL162" s="7"/>
      <c r="ALM162" s="7"/>
      <c r="ALN162" s="7"/>
      <c r="ALO162" s="7"/>
      <c r="ALP162" s="7"/>
      <c r="ALQ162" s="7"/>
      <c r="ALR162" s="7"/>
      <c r="ALS162" s="7"/>
      <c r="ALT162" s="7"/>
      <c r="ALU162" s="7"/>
      <c r="ALV162" s="7"/>
      <c r="ALW162" s="7"/>
      <c r="ALX162" s="7"/>
      <c r="ALY162" s="7"/>
      <c r="ALZ162" s="7"/>
      <c r="AMA162" s="7"/>
      <c r="AMB162" s="7"/>
      <c r="AMC162" s="7"/>
      <c r="AMD162" s="7"/>
      <c r="AME162" s="7"/>
      <c r="AMF162" s="7"/>
      <c r="AMG162" s="7"/>
      <c r="AMH162" s="7"/>
      <c r="AMI162" s="7"/>
      <c r="AMJ162" s="7"/>
      <c r="AMK162" s="7"/>
      <c r="AML162" s="7"/>
      <c r="AMM162" s="7"/>
      <c r="AMN162" s="7"/>
      <c r="AMO162" s="7"/>
      <c r="AMP162" s="7"/>
      <c r="AMQ162" s="7"/>
      <c r="AMR162" s="7"/>
      <c r="AMS162" s="7"/>
      <c r="AMT162" s="7"/>
      <c r="AMU162" s="7"/>
      <c r="AMV162" s="7"/>
      <c r="AMW162" s="7"/>
      <c r="AMX162" s="7"/>
      <c r="AMY162" s="7"/>
      <c r="AMZ162" s="7"/>
      <c r="ANA162" s="7"/>
      <c r="ANB162" s="7"/>
      <c r="ANC162" s="7"/>
      <c r="AND162" s="7"/>
      <c r="ANE162" s="7"/>
      <c r="ANF162" s="7"/>
      <c r="ANG162" s="7"/>
      <c r="ANH162" s="7"/>
      <c r="ANI162" s="7"/>
      <c r="ANJ162" s="7"/>
      <c r="ANK162" s="7"/>
      <c r="ANL162" s="7"/>
      <c r="ANM162" s="7"/>
      <c r="ANN162" s="7"/>
      <c r="ANO162" s="7"/>
      <c r="ANP162" s="7"/>
      <c r="ANQ162" s="7"/>
      <c r="ANR162" s="7"/>
      <c r="ANS162" s="7"/>
      <c r="ANT162" s="7"/>
      <c r="ANU162" s="7"/>
      <c r="ANV162" s="7"/>
      <c r="ANW162" s="7"/>
      <c r="ANX162" s="7"/>
      <c r="ANY162" s="7"/>
      <c r="ANZ162" s="7"/>
      <c r="AOA162" s="7"/>
      <c r="AOB162" s="7"/>
      <c r="AOC162" s="7"/>
      <c r="AOD162" s="7"/>
      <c r="AOE162" s="7"/>
      <c r="AOF162" s="7"/>
      <c r="AOG162" s="7"/>
      <c r="AOH162" s="7"/>
      <c r="AOI162" s="7"/>
      <c r="AOJ162" s="7"/>
      <c r="AOK162" s="7"/>
      <c r="AOL162" s="7"/>
      <c r="AOM162" s="7"/>
      <c r="AON162" s="7"/>
      <c r="AOO162" s="7"/>
      <c r="AOP162" s="7"/>
      <c r="AOQ162" s="7"/>
      <c r="AOR162" s="7"/>
      <c r="AOS162" s="7"/>
      <c r="AOT162" s="7"/>
      <c r="AOU162" s="7"/>
      <c r="AOV162" s="7"/>
      <c r="AOW162" s="7"/>
      <c r="AOX162" s="7"/>
      <c r="AOY162" s="7"/>
      <c r="AOZ162" s="7"/>
      <c r="APA162" s="7"/>
      <c r="APB162" s="7"/>
      <c r="APC162" s="7"/>
      <c r="APD162" s="7"/>
      <c r="APE162" s="7"/>
      <c r="APF162" s="7"/>
      <c r="APG162" s="7"/>
      <c r="APH162" s="7"/>
      <c r="API162" s="7"/>
      <c r="APJ162" s="7"/>
      <c r="APK162" s="7"/>
      <c r="APL162" s="7"/>
      <c r="APM162" s="7"/>
      <c r="APN162" s="7"/>
      <c r="APO162" s="7"/>
      <c r="APP162" s="7"/>
      <c r="APQ162" s="7"/>
      <c r="APR162" s="7"/>
      <c r="APS162" s="7"/>
      <c r="APT162" s="7"/>
      <c r="APU162" s="7"/>
      <c r="APV162" s="7"/>
      <c r="APW162" s="7"/>
      <c r="APX162" s="7"/>
      <c r="APY162" s="7"/>
      <c r="APZ162" s="7"/>
      <c r="AQA162" s="7"/>
      <c r="AQB162" s="7"/>
      <c r="AQC162" s="7"/>
      <c r="AQD162" s="7"/>
      <c r="AQE162" s="7"/>
      <c r="AQF162" s="7"/>
      <c r="AQG162" s="7"/>
      <c r="AQH162" s="7"/>
      <c r="AQI162" s="7"/>
      <c r="AQJ162" s="7"/>
      <c r="AQK162" s="7"/>
      <c r="AQL162" s="7"/>
      <c r="AQM162" s="7"/>
      <c r="AQN162" s="7"/>
      <c r="AQO162" s="7"/>
      <c r="AQP162" s="7"/>
      <c r="AQQ162" s="7"/>
      <c r="AQR162" s="7"/>
      <c r="AQS162" s="7"/>
      <c r="AQT162" s="7"/>
      <c r="AQU162" s="7"/>
      <c r="AQV162" s="7"/>
      <c r="AQW162" s="7"/>
      <c r="AQX162" s="7"/>
      <c r="AQY162" s="7"/>
      <c r="AQZ162" s="7"/>
      <c r="ARA162" s="7"/>
      <c r="ARB162" s="7"/>
      <c r="ARC162" s="7"/>
      <c r="ARD162" s="7"/>
      <c r="ARE162" s="7"/>
      <c r="ARF162" s="7"/>
      <c r="ARG162" s="7"/>
      <c r="ARH162" s="7"/>
      <c r="ARI162" s="7"/>
      <c r="ARJ162" s="7"/>
      <c r="ARK162" s="7"/>
      <c r="ARL162" s="7"/>
      <c r="ARM162" s="7"/>
      <c r="ARN162" s="7"/>
      <c r="ARO162" s="7"/>
      <c r="ARP162" s="7"/>
      <c r="ARQ162" s="7"/>
      <c r="ARR162" s="7"/>
      <c r="ARS162" s="7"/>
      <c r="ART162" s="7"/>
      <c r="ARU162" s="7"/>
      <c r="ARV162" s="7"/>
      <c r="ARW162" s="7"/>
      <c r="ARX162" s="7"/>
      <c r="ARY162" s="7"/>
      <c r="ARZ162" s="7"/>
      <c r="ASA162" s="7"/>
      <c r="ASB162" s="7"/>
      <c r="ASC162" s="7"/>
      <c r="ASD162" s="7"/>
      <c r="ASE162" s="7"/>
      <c r="ASF162" s="7"/>
      <c r="ASG162" s="7"/>
      <c r="ASH162" s="7"/>
      <c r="ASI162" s="7"/>
      <c r="ASJ162" s="7"/>
      <c r="ASK162" s="7"/>
      <c r="ASL162" s="7"/>
      <c r="ASM162" s="7"/>
      <c r="ASN162" s="7"/>
      <c r="ASO162" s="7"/>
      <c r="ASP162" s="7"/>
      <c r="ASQ162" s="7"/>
      <c r="ASR162" s="7"/>
      <c r="ASS162" s="7"/>
      <c r="AST162" s="7"/>
      <c r="ASU162" s="7"/>
      <c r="ASV162" s="7"/>
      <c r="ASW162" s="7"/>
      <c r="ASX162" s="7"/>
      <c r="ASY162" s="7"/>
      <c r="ASZ162" s="7"/>
      <c r="ATA162" s="7"/>
      <c r="ATB162" s="7"/>
      <c r="ATC162" s="7"/>
      <c r="ATD162" s="7"/>
      <c r="ATE162" s="7"/>
      <c r="ATF162" s="7"/>
      <c r="ATG162" s="7"/>
      <c r="ATH162" s="7"/>
      <c r="ATI162" s="7"/>
      <c r="ATJ162" s="7"/>
      <c r="ATK162" s="7"/>
      <c r="ATL162" s="7"/>
      <c r="ATM162" s="7"/>
      <c r="ATN162" s="7"/>
      <c r="ATO162" s="7"/>
      <c r="ATP162" s="7"/>
      <c r="ATQ162" s="7"/>
      <c r="ATR162" s="7"/>
      <c r="ATS162" s="7"/>
      <c r="ATT162" s="7"/>
      <c r="ATU162" s="7"/>
      <c r="ATV162" s="7"/>
      <c r="ATW162" s="7"/>
      <c r="ATX162" s="7"/>
      <c r="ATY162" s="7"/>
      <c r="ATZ162" s="7"/>
      <c r="AUA162" s="7"/>
      <c r="AUB162" s="7"/>
      <c r="AUC162" s="7"/>
      <c r="AUD162" s="7"/>
      <c r="AUE162" s="7"/>
      <c r="AUF162" s="7"/>
      <c r="AUG162" s="7"/>
      <c r="AUH162" s="7"/>
      <c r="AUI162" s="7"/>
      <c r="AUJ162" s="7"/>
      <c r="AUK162" s="7"/>
      <c r="AUL162" s="7"/>
      <c r="AUM162" s="7"/>
      <c r="AUN162" s="7"/>
      <c r="AUO162" s="7"/>
      <c r="AUP162" s="7"/>
      <c r="AUQ162" s="7"/>
      <c r="AUR162" s="7"/>
      <c r="AUS162" s="7"/>
      <c r="AUT162" s="7"/>
      <c r="AUU162" s="7"/>
      <c r="AUV162" s="7"/>
      <c r="AUW162" s="7"/>
      <c r="AUX162" s="7"/>
      <c r="AUY162" s="7"/>
      <c r="AUZ162" s="7"/>
      <c r="AVA162" s="7"/>
      <c r="AVB162" s="7"/>
      <c r="AVC162" s="7"/>
      <c r="AVD162" s="7"/>
      <c r="AVE162" s="7"/>
      <c r="AVF162" s="7"/>
      <c r="AVG162" s="7"/>
      <c r="AVH162" s="7"/>
      <c r="AVI162" s="7"/>
      <c r="AVJ162" s="7"/>
      <c r="AVK162" s="7"/>
      <c r="AVL162" s="7"/>
      <c r="AVM162" s="7"/>
      <c r="AVN162" s="7"/>
      <c r="AVO162" s="7"/>
      <c r="AVP162" s="7"/>
      <c r="AVQ162" s="7"/>
      <c r="AVR162" s="7"/>
      <c r="AVS162" s="7"/>
      <c r="AVT162" s="7"/>
      <c r="AVU162" s="7"/>
      <c r="AVV162" s="7"/>
      <c r="AVW162" s="7"/>
      <c r="AVX162" s="7"/>
      <c r="AVY162" s="7"/>
      <c r="AVZ162" s="7"/>
      <c r="AWA162" s="7"/>
      <c r="AWB162" s="7"/>
      <c r="AWC162" s="7"/>
      <c r="AWD162" s="7"/>
      <c r="AWE162" s="7"/>
      <c r="AWF162" s="7"/>
      <c r="AWG162" s="7"/>
      <c r="AWH162" s="7"/>
      <c r="AWI162" s="7"/>
      <c r="AWJ162" s="7"/>
      <c r="AWK162" s="7"/>
      <c r="AWL162" s="7"/>
      <c r="AWM162" s="7"/>
      <c r="AWN162" s="7"/>
      <c r="AWO162" s="7"/>
      <c r="AWP162" s="7"/>
      <c r="AWQ162" s="7"/>
      <c r="AWR162" s="7"/>
      <c r="AWS162" s="7"/>
      <c r="AWT162" s="7"/>
      <c r="AWU162" s="7"/>
      <c r="AWV162" s="7"/>
      <c r="AWW162" s="7"/>
      <c r="AWX162" s="7"/>
      <c r="AWY162" s="7"/>
      <c r="AWZ162" s="7"/>
      <c r="AXA162" s="7"/>
      <c r="AXB162" s="7"/>
      <c r="AXC162" s="7"/>
      <c r="AXD162" s="7"/>
      <c r="AXE162" s="7"/>
      <c r="AXF162" s="7"/>
      <c r="AXG162" s="7"/>
      <c r="AXH162" s="7"/>
      <c r="AXI162" s="7"/>
      <c r="AXJ162" s="7"/>
      <c r="AXK162" s="7"/>
      <c r="AXL162" s="7"/>
      <c r="AXM162" s="7"/>
      <c r="AXN162" s="7"/>
      <c r="AXO162" s="7"/>
      <c r="AXP162" s="7"/>
      <c r="AXQ162" s="7"/>
      <c r="AXR162" s="7"/>
      <c r="AXS162" s="7"/>
      <c r="AXT162" s="7"/>
      <c r="AXU162" s="7"/>
      <c r="AXV162" s="7"/>
      <c r="AXW162" s="7"/>
      <c r="AXX162" s="7"/>
      <c r="AXY162" s="7"/>
      <c r="AXZ162" s="7"/>
      <c r="AYA162" s="7"/>
      <c r="AYB162" s="7"/>
      <c r="AYC162" s="7"/>
      <c r="AYD162" s="7"/>
      <c r="AYE162" s="7"/>
      <c r="AYF162" s="7"/>
      <c r="AYG162" s="7"/>
      <c r="AYH162" s="7"/>
      <c r="AYI162" s="7"/>
      <c r="AYJ162" s="7"/>
      <c r="AYK162" s="7"/>
      <c r="AYL162" s="7"/>
      <c r="AYM162" s="7"/>
      <c r="AYN162" s="7"/>
      <c r="AYO162" s="7"/>
      <c r="AYP162" s="7"/>
      <c r="AYQ162" s="7"/>
      <c r="AYR162" s="7"/>
      <c r="AYS162" s="7"/>
      <c r="AYT162" s="7"/>
      <c r="AYU162" s="7"/>
      <c r="AYV162" s="7"/>
      <c r="AYW162" s="7"/>
      <c r="AYX162" s="7"/>
      <c r="AYY162" s="7"/>
      <c r="AYZ162" s="7"/>
      <c r="AZA162" s="7"/>
      <c r="AZB162" s="7"/>
      <c r="AZC162" s="7"/>
      <c r="AZD162" s="7"/>
      <c r="AZE162" s="7"/>
      <c r="AZF162" s="7"/>
      <c r="AZG162" s="7"/>
      <c r="AZH162" s="7"/>
      <c r="AZI162" s="7"/>
      <c r="AZJ162" s="7"/>
      <c r="AZK162" s="7"/>
      <c r="AZL162" s="7"/>
      <c r="AZM162" s="7"/>
      <c r="AZN162" s="7"/>
      <c r="AZO162" s="7"/>
      <c r="AZP162" s="7"/>
      <c r="AZQ162" s="7"/>
      <c r="AZR162" s="7"/>
      <c r="AZS162" s="7"/>
      <c r="AZT162" s="7"/>
      <c r="AZU162" s="7"/>
      <c r="AZV162" s="7"/>
      <c r="AZW162" s="7"/>
      <c r="AZX162" s="7"/>
      <c r="AZY162" s="7"/>
      <c r="AZZ162" s="7"/>
      <c r="BAA162" s="7"/>
      <c r="BAB162" s="7"/>
      <c r="BAC162" s="7"/>
      <c r="BAD162" s="7"/>
      <c r="BAE162" s="7"/>
      <c r="BAF162" s="7"/>
      <c r="BAG162" s="7"/>
      <c r="BAH162" s="7"/>
      <c r="BAI162" s="7"/>
      <c r="BAJ162" s="7"/>
      <c r="BAK162" s="7"/>
      <c r="BAL162" s="7"/>
      <c r="BAM162" s="7"/>
      <c r="BAN162" s="7"/>
      <c r="BAO162" s="7"/>
      <c r="BAP162" s="7"/>
      <c r="BAQ162" s="7"/>
      <c r="BAR162" s="7"/>
      <c r="BAS162" s="7"/>
      <c r="BAT162" s="7"/>
      <c r="BAU162" s="7"/>
      <c r="BAV162" s="7"/>
      <c r="BAW162" s="7"/>
      <c r="BAX162" s="7"/>
      <c r="BAY162" s="7"/>
      <c r="BAZ162" s="7"/>
      <c r="BBA162" s="7"/>
      <c r="BBB162" s="7"/>
      <c r="BBC162" s="7"/>
      <c r="BBD162" s="7"/>
      <c r="BBE162" s="7"/>
      <c r="BBF162" s="7"/>
      <c r="BBG162" s="7"/>
      <c r="BBH162" s="7"/>
      <c r="BBI162" s="7"/>
      <c r="BBJ162" s="7"/>
      <c r="BBK162" s="7"/>
      <c r="BBL162" s="7"/>
      <c r="BBM162" s="7"/>
      <c r="BBN162" s="7"/>
      <c r="BBO162" s="7"/>
      <c r="BBP162" s="7"/>
      <c r="BBQ162" s="7"/>
      <c r="BBR162" s="7"/>
      <c r="BBS162" s="7"/>
      <c r="BBT162" s="7"/>
      <c r="BBU162" s="7"/>
      <c r="BBV162" s="7"/>
      <c r="BBW162" s="7"/>
      <c r="BBX162" s="7"/>
      <c r="BBY162" s="7"/>
      <c r="BBZ162" s="7"/>
      <c r="BCA162" s="7"/>
      <c r="BCB162" s="7"/>
      <c r="BCC162" s="7"/>
      <c r="BCD162" s="7"/>
      <c r="BCE162" s="7"/>
      <c r="BCF162" s="7"/>
      <c r="BCG162" s="7"/>
      <c r="BCH162" s="7"/>
      <c r="BCI162" s="7"/>
      <c r="BCJ162" s="7"/>
      <c r="BCK162" s="7"/>
      <c r="BCL162" s="7"/>
      <c r="BCM162" s="7"/>
      <c r="BCN162" s="7"/>
      <c r="BCO162" s="7"/>
      <c r="BCP162" s="7"/>
      <c r="BCQ162" s="7"/>
      <c r="BCR162" s="7"/>
      <c r="BCS162" s="7"/>
      <c r="BCT162" s="7"/>
      <c r="BCU162" s="7"/>
      <c r="BCV162" s="7"/>
      <c r="BCW162" s="7"/>
      <c r="BCX162" s="7"/>
      <c r="BCY162" s="7"/>
      <c r="BCZ162" s="7"/>
      <c r="BDA162" s="7"/>
      <c r="BDB162" s="7"/>
      <c r="BDC162" s="7"/>
      <c r="BDD162" s="7"/>
      <c r="BDE162" s="7"/>
      <c r="BDF162" s="7"/>
      <c r="BDG162" s="7"/>
      <c r="BDH162" s="7"/>
      <c r="BDI162" s="7"/>
      <c r="BDJ162" s="7"/>
      <c r="BDK162" s="7"/>
      <c r="BDL162" s="7"/>
      <c r="BDM162" s="7"/>
      <c r="BDN162" s="7"/>
      <c r="BDO162" s="7"/>
      <c r="BDP162" s="7"/>
      <c r="BDQ162" s="7"/>
      <c r="BDR162" s="7"/>
      <c r="BDS162" s="7"/>
      <c r="BDT162" s="7"/>
      <c r="BDU162" s="7"/>
      <c r="BDV162" s="7"/>
      <c r="BDW162" s="7"/>
      <c r="BDX162" s="7"/>
      <c r="BDY162" s="7"/>
      <c r="BDZ162" s="7"/>
      <c r="BEA162" s="7"/>
      <c r="BEB162" s="7"/>
      <c r="BEC162" s="7"/>
      <c r="BED162" s="7"/>
      <c r="BEE162" s="7"/>
      <c r="BEF162" s="7"/>
      <c r="BEG162" s="7"/>
      <c r="BEH162" s="7"/>
      <c r="BEI162" s="7"/>
      <c r="BEJ162" s="7"/>
      <c r="BEK162" s="7"/>
      <c r="BEL162" s="7"/>
      <c r="BEM162" s="7"/>
      <c r="BEN162" s="7"/>
      <c r="BEO162" s="7"/>
      <c r="BEP162" s="7"/>
      <c r="BEQ162" s="7"/>
      <c r="BER162" s="7"/>
      <c r="BES162" s="7"/>
      <c r="BET162" s="7"/>
      <c r="BEU162" s="7"/>
      <c r="BEV162" s="7"/>
      <c r="BEW162" s="7"/>
      <c r="BEX162" s="7"/>
      <c r="BEY162" s="7"/>
      <c r="BEZ162" s="7"/>
      <c r="BFA162" s="7"/>
      <c r="BFB162" s="7"/>
      <c r="BFC162" s="7"/>
      <c r="BFD162" s="7"/>
      <c r="BFE162" s="7"/>
      <c r="BFF162" s="7"/>
      <c r="BFG162" s="7"/>
      <c r="BFH162" s="7"/>
      <c r="BFI162" s="7"/>
      <c r="BFJ162" s="7"/>
      <c r="BFK162" s="7"/>
      <c r="BFL162" s="7"/>
      <c r="BFM162" s="7"/>
      <c r="BFN162" s="7"/>
      <c r="BFO162" s="7"/>
      <c r="BFP162" s="7"/>
      <c r="BFQ162" s="7"/>
      <c r="BFR162" s="7"/>
      <c r="BFS162" s="7"/>
      <c r="BFT162" s="7"/>
      <c r="BFU162" s="7"/>
      <c r="BFV162" s="7"/>
      <c r="BFW162" s="7"/>
      <c r="BFX162" s="7"/>
      <c r="BFY162" s="7"/>
      <c r="BFZ162" s="7"/>
      <c r="BGA162" s="7"/>
      <c r="BGB162" s="7"/>
      <c r="BGC162" s="7"/>
      <c r="BGD162" s="7"/>
      <c r="BGE162" s="7"/>
      <c r="BGF162" s="7"/>
      <c r="BGG162" s="7"/>
      <c r="BGH162" s="7"/>
      <c r="BGI162" s="7"/>
      <c r="BGJ162" s="7"/>
      <c r="BGK162" s="7"/>
      <c r="BGL162" s="7"/>
      <c r="BGM162" s="7"/>
      <c r="BGN162" s="7"/>
      <c r="BGO162" s="7"/>
      <c r="BGP162" s="7"/>
      <c r="BGQ162" s="7"/>
      <c r="BGR162" s="7"/>
      <c r="BGS162" s="7"/>
      <c r="BGT162" s="7"/>
      <c r="BGU162" s="7"/>
      <c r="BGV162" s="7"/>
      <c r="BGW162" s="7"/>
      <c r="BGX162" s="7"/>
      <c r="BGY162" s="7"/>
      <c r="BGZ162" s="7"/>
      <c r="BHA162" s="7"/>
      <c r="BHB162" s="7"/>
      <c r="BHC162" s="7"/>
      <c r="BHD162" s="7"/>
      <c r="BHE162" s="7"/>
      <c r="BHF162" s="7"/>
      <c r="BHG162" s="7"/>
      <c r="BHH162" s="7"/>
      <c r="BHI162" s="7"/>
      <c r="BHJ162" s="7"/>
      <c r="BHK162" s="7"/>
      <c r="BHL162" s="7"/>
      <c r="BHM162" s="7"/>
      <c r="BHN162" s="7"/>
      <c r="BHO162" s="7"/>
      <c r="BHP162" s="7"/>
      <c r="BHQ162" s="7"/>
      <c r="BHR162" s="7"/>
      <c r="BHS162" s="7"/>
      <c r="BHT162" s="7"/>
      <c r="BHU162" s="7"/>
      <c r="BHV162" s="7"/>
      <c r="BHW162" s="7"/>
      <c r="BHX162" s="7"/>
      <c r="BHY162" s="7"/>
      <c r="BHZ162" s="7"/>
      <c r="BIA162" s="7"/>
      <c r="BIB162" s="7"/>
      <c r="BIC162" s="7"/>
      <c r="BID162" s="7"/>
      <c r="BIE162" s="7"/>
      <c r="BIF162" s="7"/>
      <c r="BIG162" s="7"/>
      <c r="BIH162" s="7"/>
      <c r="BII162" s="7"/>
      <c r="BIJ162" s="7"/>
      <c r="BIK162" s="7"/>
      <c r="BIL162" s="7"/>
      <c r="BIM162" s="7"/>
      <c r="BIN162" s="7"/>
      <c r="BIO162" s="7"/>
      <c r="BIP162" s="7"/>
      <c r="BIQ162" s="7"/>
      <c r="BIR162" s="7"/>
      <c r="BIS162" s="7"/>
      <c r="BIT162" s="7"/>
      <c r="BIU162" s="7"/>
      <c r="BIV162" s="7"/>
      <c r="BIW162" s="7"/>
      <c r="BIX162" s="7"/>
      <c r="BIY162" s="7"/>
      <c r="BIZ162" s="7"/>
      <c r="BJA162" s="7"/>
      <c r="BJB162" s="7"/>
      <c r="BJC162" s="7"/>
      <c r="BJD162" s="7"/>
      <c r="BJE162" s="7"/>
      <c r="BJF162" s="7"/>
      <c r="BJG162" s="7"/>
      <c r="BJH162" s="7"/>
      <c r="BJI162" s="7"/>
      <c r="BJJ162" s="7"/>
      <c r="BJK162" s="7"/>
      <c r="BJL162" s="7"/>
      <c r="BJM162" s="7"/>
      <c r="BJN162" s="7"/>
      <c r="BJO162" s="7"/>
      <c r="BJP162" s="7"/>
      <c r="BJQ162" s="7"/>
      <c r="BJR162" s="7"/>
      <c r="BJS162" s="7"/>
      <c r="BJT162" s="7"/>
      <c r="BJU162" s="7"/>
      <c r="BJV162" s="7"/>
      <c r="BJW162" s="7"/>
      <c r="BJX162" s="7"/>
      <c r="BJY162" s="7"/>
      <c r="BJZ162" s="7"/>
      <c r="BKA162" s="7"/>
      <c r="BKB162" s="7"/>
      <c r="BKC162" s="7"/>
      <c r="BKD162" s="7"/>
      <c r="BKE162" s="7"/>
      <c r="BKF162" s="7"/>
      <c r="BKG162" s="7"/>
      <c r="BKH162" s="7"/>
      <c r="BKI162" s="7"/>
      <c r="BKJ162" s="7"/>
      <c r="BKK162" s="7"/>
      <c r="BKL162" s="7"/>
      <c r="BKM162" s="7"/>
      <c r="BKN162" s="7"/>
      <c r="BKO162" s="7"/>
      <c r="BKP162" s="7"/>
      <c r="BKQ162" s="7"/>
      <c r="BKR162" s="7"/>
      <c r="BKS162" s="7"/>
      <c r="BKT162" s="7"/>
      <c r="BKU162" s="7"/>
      <c r="BKV162" s="7"/>
      <c r="BKW162" s="7"/>
      <c r="BKX162" s="7"/>
      <c r="BKY162" s="7"/>
      <c r="BKZ162" s="7"/>
      <c r="BLA162" s="7"/>
      <c r="BLB162" s="7"/>
      <c r="BLC162" s="7"/>
      <c r="BLD162" s="7"/>
      <c r="BLE162" s="7"/>
      <c r="BLF162" s="7"/>
      <c r="BLG162" s="7"/>
      <c r="BLH162" s="7"/>
      <c r="BLI162" s="7"/>
      <c r="BLJ162" s="7"/>
      <c r="BLK162" s="7"/>
      <c r="BLL162" s="7"/>
      <c r="BLM162" s="7"/>
      <c r="BLN162" s="7"/>
      <c r="BLO162" s="7"/>
      <c r="BLP162" s="7"/>
      <c r="BLQ162" s="7"/>
      <c r="BLR162" s="7"/>
      <c r="BLS162" s="7"/>
      <c r="BLT162" s="7"/>
      <c r="BLU162" s="7"/>
      <c r="BLV162" s="7"/>
      <c r="BLW162" s="7"/>
      <c r="BLX162" s="7"/>
      <c r="BLY162" s="7"/>
      <c r="BLZ162" s="7"/>
      <c r="BMA162" s="7"/>
      <c r="BMB162" s="7"/>
      <c r="BMC162" s="7"/>
      <c r="BMD162" s="7"/>
      <c r="BME162" s="7"/>
      <c r="BMF162" s="7"/>
      <c r="BMG162" s="7"/>
      <c r="BMH162" s="7"/>
      <c r="BMI162" s="7"/>
      <c r="BMJ162" s="7"/>
      <c r="BMK162" s="7"/>
      <c r="BML162" s="7"/>
      <c r="BMM162" s="7"/>
      <c r="BMN162" s="7"/>
      <c r="BMO162" s="7"/>
      <c r="BMP162" s="7"/>
      <c r="BMQ162" s="7"/>
      <c r="BMR162" s="7"/>
      <c r="BMS162" s="7"/>
      <c r="BMT162" s="7"/>
      <c r="BMU162" s="7"/>
      <c r="BMV162" s="7"/>
      <c r="BMW162" s="7"/>
      <c r="BMX162" s="7"/>
      <c r="BMY162" s="7"/>
      <c r="BMZ162" s="7"/>
      <c r="BNA162" s="7"/>
      <c r="BNB162" s="7"/>
      <c r="BNC162" s="7"/>
      <c r="BND162" s="7"/>
      <c r="BNE162" s="7"/>
      <c r="BNF162" s="7"/>
      <c r="BNG162" s="7"/>
      <c r="BNH162" s="7"/>
      <c r="BNI162" s="7"/>
      <c r="BNJ162" s="7"/>
      <c r="BNK162" s="7"/>
      <c r="BNL162" s="7"/>
      <c r="BNM162" s="7"/>
      <c r="BNN162" s="7"/>
      <c r="BNO162" s="7"/>
      <c r="BNP162" s="7"/>
      <c r="BNQ162" s="7"/>
      <c r="BNR162" s="7"/>
      <c r="BNS162" s="7"/>
      <c r="BNT162" s="7"/>
      <c r="BNU162" s="7"/>
      <c r="BNV162" s="7"/>
      <c r="BNW162" s="7"/>
      <c r="BNX162" s="7"/>
      <c r="BNY162" s="7"/>
      <c r="BNZ162" s="7"/>
      <c r="BOA162" s="7"/>
      <c r="BOB162" s="7"/>
      <c r="BOC162" s="7"/>
      <c r="BOD162" s="7"/>
      <c r="BOE162" s="7"/>
      <c r="BOF162" s="7"/>
      <c r="BOG162" s="7"/>
      <c r="BOH162" s="7"/>
      <c r="BOI162" s="7"/>
      <c r="BOJ162" s="7"/>
      <c r="BOK162" s="7"/>
      <c r="BOL162" s="7"/>
      <c r="BOM162" s="7"/>
      <c r="BON162" s="7"/>
      <c r="BOO162" s="7"/>
      <c r="BOP162" s="7"/>
      <c r="BOQ162" s="7"/>
      <c r="BOR162" s="7"/>
      <c r="BOS162" s="7"/>
      <c r="BOT162" s="7"/>
      <c r="BOU162" s="7"/>
      <c r="BOV162" s="7"/>
      <c r="BOW162" s="7"/>
      <c r="BOX162" s="7"/>
      <c r="BOY162" s="7"/>
      <c r="BOZ162" s="7"/>
      <c r="BPA162" s="7"/>
      <c r="BPB162" s="7"/>
      <c r="BPC162" s="7"/>
      <c r="BPD162" s="7"/>
      <c r="BPE162" s="7"/>
      <c r="BPF162" s="7"/>
      <c r="BPG162" s="7"/>
      <c r="BPH162" s="7"/>
      <c r="BPI162" s="7"/>
      <c r="BPJ162" s="7"/>
      <c r="BPK162" s="7"/>
      <c r="BPL162" s="7"/>
      <c r="BPM162" s="7"/>
      <c r="BPN162" s="7"/>
      <c r="BPO162" s="7"/>
      <c r="BPP162" s="7"/>
      <c r="BPQ162" s="7"/>
      <c r="BPR162" s="7"/>
      <c r="BPS162" s="7"/>
      <c r="BPT162" s="7"/>
      <c r="BPU162" s="7"/>
      <c r="BPV162" s="7"/>
      <c r="BPW162" s="7"/>
      <c r="BPX162" s="7"/>
      <c r="BPY162" s="7"/>
      <c r="BPZ162" s="7"/>
      <c r="BQA162" s="7"/>
      <c r="BQB162" s="7"/>
      <c r="BQC162" s="7"/>
      <c r="BQD162" s="7"/>
      <c r="BQE162" s="7"/>
      <c r="BQF162" s="7"/>
      <c r="BQG162" s="7"/>
      <c r="BQH162" s="7"/>
      <c r="BQI162" s="7"/>
      <c r="BQJ162" s="7"/>
      <c r="BQK162" s="7"/>
      <c r="BQL162" s="7"/>
      <c r="BQM162" s="7"/>
      <c r="BQN162" s="7"/>
      <c r="BQO162" s="7"/>
      <c r="BQP162" s="7"/>
      <c r="BQQ162" s="7"/>
      <c r="BQR162" s="7"/>
      <c r="BQS162" s="7"/>
      <c r="BQT162" s="7"/>
      <c r="BQU162" s="7"/>
      <c r="BQV162" s="7"/>
      <c r="BQW162" s="7"/>
      <c r="BQX162" s="7"/>
      <c r="BQY162" s="7"/>
      <c r="BQZ162" s="7"/>
      <c r="BRA162" s="7"/>
      <c r="BRB162" s="7"/>
      <c r="BRC162" s="7"/>
      <c r="BRD162" s="7"/>
      <c r="BRE162" s="7"/>
      <c r="BRF162" s="7"/>
      <c r="BRG162" s="7"/>
      <c r="BRH162" s="7"/>
      <c r="BRI162" s="7"/>
      <c r="BRJ162" s="7"/>
      <c r="BRK162" s="7"/>
      <c r="BRL162" s="7"/>
      <c r="BRM162" s="7"/>
      <c r="BRN162" s="7"/>
      <c r="BRO162" s="7"/>
      <c r="BRP162" s="7"/>
      <c r="BRQ162" s="7"/>
      <c r="BRR162" s="7"/>
      <c r="BRS162" s="7"/>
      <c r="BRT162" s="7"/>
      <c r="BRU162" s="7"/>
      <c r="BRV162" s="7"/>
      <c r="BRW162" s="7"/>
      <c r="BRX162" s="7"/>
      <c r="BRY162" s="7"/>
      <c r="BRZ162" s="7"/>
      <c r="BSA162" s="7"/>
      <c r="BSB162" s="7"/>
      <c r="BSC162" s="7"/>
      <c r="BSD162" s="7"/>
      <c r="BSE162" s="7"/>
      <c r="BSF162" s="7"/>
      <c r="BSG162" s="7"/>
      <c r="BSH162" s="7"/>
      <c r="BSI162" s="7"/>
      <c r="BSJ162" s="7"/>
      <c r="BSK162" s="7"/>
      <c r="BSL162" s="7"/>
      <c r="BSM162" s="7"/>
      <c r="BSN162" s="7"/>
      <c r="BSO162" s="7"/>
      <c r="BSP162" s="7"/>
      <c r="BSQ162" s="7"/>
      <c r="BSR162" s="7"/>
      <c r="BSS162" s="7"/>
      <c r="BST162" s="7"/>
      <c r="BSU162" s="7"/>
      <c r="BSV162" s="7"/>
      <c r="BSW162" s="7"/>
      <c r="BSX162" s="7"/>
      <c r="BSY162" s="7"/>
      <c r="BSZ162" s="7"/>
      <c r="BTA162" s="7"/>
      <c r="BTB162" s="7"/>
      <c r="BTC162" s="7"/>
      <c r="BTD162" s="7"/>
      <c r="BTE162" s="7"/>
      <c r="BTF162" s="7"/>
      <c r="BTG162" s="7"/>
      <c r="BTH162" s="7"/>
      <c r="BTI162" s="7"/>
      <c r="BTJ162" s="7"/>
      <c r="BTK162" s="7"/>
      <c r="BTL162" s="7"/>
      <c r="BTM162" s="7"/>
      <c r="BTN162" s="7"/>
      <c r="BTO162" s="7"/>
      <c r="BTP162" s="7"/>
      <c r="BTQ162" s="7"/>
      <c r="BTR162" s="7"/>
      <c r="BTS162" s="7"/>
      <c r="BTT162" s="7"/>
      <c r="BTU162" s="7"/>
      <c r="BTV162" s="7"/>
      <c r="BTW162" s="7"/>
      <c r="BTX162" s="7"/>
      <c r="BTY162" s="7"/>
      <c r="BTZ162" s="7"/>
      <c r="BUA162" s="7"/>
      <c r="BUB162" s="7"/>
      <c r="BUC162" s="7"/>
      <c r="BUD162" s="7"/>
      <c r="BUE162" s="7"/>
      <c r="BUF162" s="7"/>
      <c r="BUG162" s="7"/>
      <c r="BUH162" s="7"/>
      <c r="BUI162" s="7"/>
      <c r="BUJ162" s="7"/>
      <c r="BUK162" s="7"/>
      <c r="BUL162" s="7"/>
      <c r="BUM162" s="7"/>
      <c r="BUN162" s="7"/>
      <c r="BUO162" s="7"/>
      <c r="BUP162" s="7"/>
      <c r="BUQ162" s="7"/>
      <c r="BUR162" s="7"/>
      <c r="BUS162" s="7"/>
      <c r="BUT162" s="7"/>
      <c r="BUU162" s="7"/>
      <c r="BUV162" s="7"/>
      <c r="BUW162" s="7"/>
      <c r="BUX162" s="7"/>
      <c r="BUY162" s="7"/>
      <c r="BUZ162" s="7"/>
      <c r="BVA162" s="7"/>
      <c r="BVB162" s="7"/>
      <c r="BVC162" s="7"/>
      <c r="BVD162" s="7"/>
      <c r="BVE162" s="7"/>
      <c r="BVF162" s="7"/>
      <c r="BVG162" s="7"/>
      <c r="BVH162" s="7"/>
      <c r="BVI162" s="7"/>
      <c r="BVJ162" s="7"/>
      <c r="BVK162" s="7"/>
      <c r="BVL162" s="7"/>
      <c r="BVM162" s="7"/>
      <c r="BVN162" s="7"/>
      <c r="BVO162" s="7"/>
      <c r="BVP162" s="7"/>
      <c r="BVQ162" s="7"/>
      <c r="BVR162" s="7"/>
      <c r="BVS162" s="7"/>
      <c r="BVT162" s="7"/>
      <c r="BVU162" s="7"/>
      <c r="BVV162" s="7"/>
      <c r="BVW162" s="7"/>
      <c r="BVX162" s="7"/>
      <c r="BVY162" s="7"/>
      <c r="BVZ162" s="7"/>
      <c r="BWA162" s="7"/>
      <c r="BWB162" s="7"/>
      <c r="BWC162" s="7"/>
      <c r="BWD162" s="7"/>
      <c r="BWE162" s="7"/>
      <c r="BWF162" s="7"/>
      <c r="BWG162" s="7"/>
      <c r="BWH162" s="7"/>
      <c r="BWI162" s="7"/>
      <c r="BWJ162" s="7"/>
      <c r="BWK162" s="7"/>
      <c r="BWL162" s="7"/>
      <c r="BWM162" s="7"/>
      <c r="BWN162" s="7"/>
      <c r="BWO162" s="7"/>
      <c r="BWP162" s="7"/>
      <c r="BWQ162" s="7"/>
      <c r="BWR162" s="7"/>
      <c r="BWS162" s="7"/>
      <c r="BWT162" s="7"/>
      <c r="BWU162" s="7"/>
      <c r="BWV162" s="7"/>
      <c r="BWW162" s="7"/>
      <c r="BWX162" s="7"/>
      <c r="BWY162" s="7"/>
      <c r="BWZ162" s="7"/>
      <c r="BXA162" s="7"/>
      <c r="BXB162" s="7"/>
      <c r="BXC162" s="7"/>
      <c r="BXD162" s="7"/>
      <c r="BXE162" s="7"/>
      <c r="BXF162" s="7"/>
      <c r="BXG162" s="7"/>
      <c r="BXH162" s="7"/>
      <c r="BXI162" s="7"/>
      <c r="BXJ162" s="7"/>
      <c r="BXK162" s="7"/>
      <c r="BXL162" s="7"/>
      <c r="BXM162" s="7"/>
      <c r="BXN162" s="7"/>
      <c r="BXO162" s="7"/>
      <c r="BXP162" s="7"/>
      <c r="BXQ162" s="7"/>
      <c r="BXR162" s="7"/>
      <c r="BXS162" s="7"/>
      <c r="BXT162" s="7"/>
      <c r="BXU162" s="7"/>
      <c r="BXV162" s="7"/>
      <c r="BXW162" s="7"/>
      <c r="BXX162" s="7"/>
      <c r="BXY162" s="7"/>
      <c r="BXZ162" s="7"/>
      <c r="BYA162" s="7"/>
      <c r="BYB162" s="7"/>
      <c r="BYC162" s="7"/>
      <c r="BYD162" s="7"/>
      <c r="BYE162" s="7"/>
      <c r="BYF162" s="7"/>
      <c r="BYG162" s="7"/>
      <c r="BYH162" s="7"/>
      <c r="BYI162" s="7"/>
      <c r="BYJ162" s="7"/>
      <c r="BYK162" s="7"/>
      <c r="BYL162" s="7"/>
      <c r="BYM162" s="7"/>
      <c r="BYN162" s="7"/>
      <c r="BYO162" s="7"/>
      <c r="BYP162" s="7"/>
      <c r="BYQ162" s="7"/>
      <c r="BYR162" s="7"/>
      <c r="BYS162" s="7"/>
      <c r="BYT162" s="7"/>
      <c r="BYU162" s="7"/>
      <c r="BYV162" s="7"/>
      <c r="BYW162" s="7"/>
      <c r="BYX162" s="7"/>
      <c r="BYY162" s="7"/>
      <c r="BYZ162" s="7"/>
      <c r="BZA162" s="7"/>
      <c r="BZB162" s="7"/>
      <c r="BZC162" s="7"/>
      <c r="BZD162" s="7"/>
      <c r="BZE162" s="7"/>
      <c r="BZF162" s="7"/>
      <c r="BZG162" s="7"/>
      <c r="BZH162" s="7"/>
      <c r="BZI162" s="7"/>
      <c r="BZJ162" s="7"/>
      <c r="BZK162" s="7"/>
      <c r="BZL162" s="7"/>
      <c r="BZM162" s="7"/>
      <c r="BZN162" s="7"/>
      <c r="BZO162" s="7"/>
      <c r="BZP162" s="7"/>
      <c r="BZQ162" s="7"/>
      <c r="BZR162" s="7"/>
      <c r="BZS162" s="7"/>
      <c r="BZT162" s="7"/>
      <c r="BZU162" s="7"/>
      <c r="BZV162" s="7"/>
      <c r="BZW162" s="7"/>
      <c r="BZX162" s="7"/>
      <c r="BZY162" s="7"/>
      <c r="BZZ162" s="7"/>
      <c r="CAA162" s="7"/>
      <c r="CAB162" s="7"/>
      <c r="CAC162" s="7"/>
      <c r="CAD162" s="7"/>
      <c r="CAE162" s="7"/>
      <c r="CAF162" s="7"/>
      <c r="CAG162" s="7"/>
      <c r="CAH162" s="7"/>
      <c r="CAI162" s="7"/>
      <c r="CAJ162" s="7"/>
      <c r="CAK162" s="7"/>
      <c r="CAL162" s="7"/>
      <c r="CAM162" s="7"/>
      <c r="CAN162" s="7"/>
      <c r="CAO162" s="7"/>
      <c r="CAP162" s="7"/>
      <c r="CAQ162" s="7"/>
      <c r="CAR162" s="7"/>
      <c r="CAS162" s="7"/>
      <c r="CAT162" s="7"/>
      <c r="CAU162" s="7"/>
      <c r="CAV162" s="7"/>
      <c r="CAW162" s="7"/>
      <c r="CAX162" s="7"/>
      <c r="CAY162" s="7"/>
      <c r="CAZ162" s="7"/>
      <c r="CBA162" s="7"/>
      <c r="CBB162" s="7"/>
      <c r="CBC162" s="7"/>
      <c r="CBD162" s="7"/>
      <c r="CBE162" s="7"/>
      <c r="CBF162" s="7"/>
      <c r="CBG162" s="7"/>
      <c r="CBH162" s="7"/>
      <c r="CBI162" s="7"/>
      <c r="CBJ162" s="7"/>
      <c r="CBK162" s="7"/>
      <c r="CBL162" s="7"/>
      <c r="CBM162" s="7"/>
      <c r="CBN162" s="7"/>
      <c r="CBO162" s="7"/>
      <c r="CBP162" s="7"/>
      <c r="CBQ162" s="7"/>
      <c r="CBR162" s="7"/>
      <c r="CBS162" s="7"/>
      <c r="CBT162" s="7"/>
      <c r="CBU162" s="7"/>
      <c r="CBV162" s="7"/>
      <c r="CBW162" s="7"/>
      <c r="CBX162" s="7"/>
      <c r="CBY162" s="7"/>
      <c r="CBZ162" s="7"/>
      <c r="CCA162" s="7"/>
      <c r="CCB162" s="7"/>
      <c r="CCC162" s="7"/>
      <c r="CCD162" s="7"/>
      <c r="CCE162" s="7"/>
      <c r="CCF162" s="7"/>
      <c r="CCG162" s="7"/>
      <c r="CCH162" s="7"/>
      <c r="CCI162" s="7"/>
      <c r="CCJ162" s="7"/>
      <c r="CCK162" s="7"/>
      <c r="CCL162" s="7"/>
      <c r="CCM162" s="7"/>
      <c r="CCN162" s="7"/>
      <c r="CCO162" s="7"/>
      <c r="CCP162" s="7"/>
      <c r="CCQ162" s="7"/>
      <c r="CCR162" s="7"/>
      <c r="CCS162" s="7"/>
      <c r="CCT162" s="7"/>
      <c r="CCU162" s="7"/>
      <c r="CCV162" s="7"/>
      <c r="CCW162" s="7"/>
      <c r="CCX162" s="7"/>
      <c r="CCY162" s="7"/>
      <c r="CCZ162" s="7"/>
      <c r="CDA162" s="7"/>
      <c r="CDB162" s="7"/>
      <c r="CDC162" s="7"/>
      <c r="CDD162" s="7"/>
      <c r="CDE162" s="7"/>
      <c r="CDF162" s="7"/>
      <c r="CDG162" s="7"/>
      <c r="CDH162" s="7"/>
      <c r="CDI162" s="7"/>
      <c r="CDJ162" s="7"/>
      <c r="CDK162" s="7"/>
      <c r="CDL162" s="7"/>
      <c r="CDM162" s="7"/>
      <c r="CDN162" s="7"/>
      <c r="CDO162" s="7"/>
      <c r="CDP162" s="7"/>
      <c r="CDQ162" s="7"/>
      <c r="CDR162" s="7"/>
      <c r="CDS162" s="7"/>
      <c r="CDT162" s="7"/>
      <c r="CDU162" s="7"/>
      <c r="CDV162" s="7"/>
      <c r="CDW162" s="7"/>
      <c r="CDX162" s="7"/>
      <c r="CDY162" s="7"/>
      <c r="CDZ162" s="7"/>
      <c r="CEA162" s="7"/>
      <c r="CEB162" s="7"/>
      <c r="CEC162" s="7"/>
      <c r="CED162" s="7"/>
      <c r="CEE162" s="7"/>
      <c r="CEF162" s="7"/>
      <c r="CEG162" s="7"/>
      <c r="CEH162" s="7"/>
      <c r="CEI162" s="7"/>
      <c r="CEJ162" s="7"/>
      <c r="CEK162" s="7"/>
      <c r="CEL162" s="7"/>
      <c r="CEM162" s="7"/>
      <c r="CEN162" s="7"/>
      <c r="CEO162" s="7"/>
      <c r="CEP162" s="7"/>
      <c r="CEQ162" s="7"/>
      <c r="CER162" s="7"/>
      <c r="CES162" s="7"/>
      <c r="CET162" s="7"/>
      <c r="CEU162" s="7"/>
      <c r="CEV162" s="7"/>
      <c r="CEW162" s="7"/>
      <c r="CEX162" s="7"/>
      <c r="CEY162" s="7"/>
      <c r="CEZ162" s="7"/>
      <c r="CFA162" s="7"/>
      <c r="CFB162" s="7"/>
      <c r="CFC162" s="7"/>
      <c r="CFD162" s="7"/>
      <c r="CFE162" s="7"/>
      <c r="CFF162" s="7"/>
      <c r="CFG162" s="7"/>
      <c r="CFH162" s="7"/>
      <c r="CFI162" s="7"/>
      <c r="CFJ162" s="7"/>
      <c r="CFK162" s="7"/>
      <c r="CFL162" s="7"/>
      <c r="CFM162" s="7"/>
      <c r="CFN162" s="7"/>
      <c r="CFO162" s="7"/>
      <c r="CFP162" s="7"/>
      <c r="CFQ162" s="7"/>
      <c r="CFR162" s="7"/>
      <c r="CFS162" s="7"/>
      <c r="CFT162" s="7"/>
      <c r="CFU162" s="7"/>
      <c r="CFV162" s="7"/>
      <c r="CFW162" s="7"/>
      <c r="CFX162" s="7"/>
      <c r="CFY162" s="7"/>
      <c r="CFZ162" s="7"/>
      <c r="CGA162" s="7"/>
      <c r="CGB162" s="7"/>
      <c r="CGC162" s="7"/>
      <c r="CGD162" s="7"/>
      <c r="CGE162" s="7"/>
      <c r="CGF162" s="7"/>
      <c r="CGG162" s="7"/>
      <c r="CGH162" s="7"/>
      <c r="CGI162" s="7"/>
      <c r="CGJ162" s="7"/>
      <c r="CGK162" s="7"/>
      <c r="CGL162" s="7"/>
      <c r="CGM162" s="7"/>
      <c r="CGN162" s="7"/>
      <c r="CGO162" s="7"/>
      <c r="CGP162" s="7"/>
      <c r="CGQ162" s="7"/>
      <c r="CGR162" s="7"/>
      <c r="CGS162" s="7"/>
      <c r="CGT162" s="7"/>
      <c r="CGU162" s="7"/>
      <c r="CGV162" s="7"/>
      <c r="CGW162" s="7"/>
      <c r="CGX162" s="7"/>
      <c r="CGY162" s="7"/>
      <c r="CGZ162" s="7"/>
      <c r="CHA162" s="7"/>
      <c r="CHB162" s="7"/>
      <c r="CHC162" s="7"/>
      <c r="CHD162" s="7"/>
      <c r="CHE162" s="7"/>
      <c r="CHF162" s="7"/>
      <c r="CHG162" s="7"/>
      <c r="CHH162" s="7"/>
      <c r="CHI162" s="7"/>
      <c r="CHJ162" s="7"/>
      <c r="CHK162" s="7"/>
      <c r="CHL162" s="7"/>
      <c r="CHM162" s="7"/>
      <c r="CHN162" s="7"/>
      <c r="CHO162" s="7"/>
      <c r="CHP162" s="7"/>
      <c r="CHQ162" s="7"/>
      <c r="CHR162" s="7"/>
      <c r="CHS162" s="7"/>
      <c r="CHT162" s="7"/>
      <c r="CHU162" s="7"/>
      <c r="CHV162" s="7"/>
      <c r="CHW162" s="7"/>
      <c r="CHX162" s="7"/>
      <c r="CHY162" s="7"/>
      <c r="CHZ162" s="7"/>
      <c r="CIA162" s="7"/>
      <c r="CIB162" s="7"/>
      <c r="CIC162" s="7"/>
      <c r="CID162" s="7"/>
      <c r="CIE162" s="7"/>
      <c r="CIF162" s="7"/>
      <c r="CIG162" s="7"/>
      <c r="CIH162" s="7"/>
      <c r="CII162" s="7"/>
      <c r="CIJ162" s="7"/>
      <c r="CIK162" s="7"/>
      <c r="CIL162" s="7"/>
      <c r="CIM162" s="7"/>
      <c r="CIN162" s="7"/>
      <c r="CIO162" s="7"/>
      <c r="CIP162" s="7"/>
      <c r="CIQ162" s="7"/>
      <c r="CIR162" s="7"/>
      <c r="CIS162" s="7"/>
      <c r="CIT162" s="7"/>
      <c r="CIU162" s="7"/>
      <c r="CIV162" s="7"/>
      <c r="CIW162" s="7"/>
      <c r="CIX162" s="7"/>
      <c r="CIY162" s="7"/>
      <c r="CIZ162" s="7"/>
      <c r="CJA162" s="7"/>
      <c r="CJB162" s="7"/>
      <c r="CJC162" s="7"/>
      <c r="CJD162" s="7"/>
      <c r="CJE162" s="7"/>
      <c r="CJF162" s="7"/>
      <c r="CJG162" s="7"/>
      <c r="CJH162" s="7"/>
      <c r="CJI162" s="7"/>
      <c r="CJJ162" s="7"/>
      <c r="CJK162" s="7"/>
      <c r="CJL162" s="7"/>
      <c r="CJM162" s="7"/>
      <c r="CJN162" s="7"/>
      <c r="CJO162" s="7"/>
      <c r="CJP162" s="7"/>
      <c r="CJQ162" s="7"/>
      <c r="CJR162" s="7"/>
      <c r="CJS162" s="7"/>
      <c r="CJT162" s="7"/>
      <c r="CJU162" s="7"/>
      <c r="CJV162" s="7"/>
      <c r="CJW162" s="7"/>
      <c r="CJX162" s="7"/>
      <c r="CJY162" s="7"/>
      <c r="CJZ162" s="7"/>
      <c r="CKA162" s="7"/>
      <c r="CKB162" s="7"/>
      <c r="CKC162" s="7"/>
      <c r="CKD162" s="7"/>
      <c r="CKE162" s="7"/>
      <c r="CKF162" s="7"/>
      <c r="CKG162" s="7"/>
      <c r="CKH162" s="7"/>
      <c r="CKI162" s="7"/>
      <c r="CKJ162" s="7"/>
      <c r="CKK162" s="7"/>
      <c r="CKL162" s="7"/>
      <c r="CKM162" s="7"/>
      <c r="CKN162" s="7"/>
      <c r="CKO162" s="7"/>
      <c r="CKP162" s="7"/>
      <c r="CKQ162" s="7"/>
      <c r="CKR162" s="7"/>
      <c r="CKS162" s="7"/>
      <c r="CKT162" s="7"/>
      <c r="CKU162" s="7"/>
      <c r="CKV162" s="7"/>
      <c r="CKW162" s="7"/>
      <c r="CKX162" s="7"/>
      <c r="CKY162" s="7"/>
      <c r="CKZ162" s="7"/>
      <c r="CLA162" s="7"/>
      <c r="CLB162" s="7"/>
      <c r="CLC162" s="7"/>
      <c r="CLD162" s="7"/>
      <c r="CLE162" s="7"/>
      <c r="CLF162" s="7"/>
      <c r="CLG162" s="7"/>
      <c r="CLH162" s="7"/>
      <c r="CLI162" s="7"/>
      <c r="CLJ162" s="7"/>
      <c r="CLK162" s="7"/>
      <c r="CLL162" s="7"/>
      <c r="CLM162" s="7"/>
      <c r="CLN162" s="7"/>
      <c r="CLO162" s="7"/>
      <c r="CLP162" s="7"/>
      <c r="CLQ162" s="7"/>
      <c r="CLR162" s="7"/>
      <c r="CLS162" s="7"/>
      <c r="CLT162" s="7"/>
      <c r="CLU162" s="7"/>
      <c r="CLV162" s="7"/>
      <c r="CLW162" s="7"/>
      <c r="CLX162" s="7"/>
      <c r="CLY162" s="7"/>
      <c r="CLZ162" s="7"/>
      <c r="CMA162" s="7"/>
      <c r="CMB162" s="7"/>
      <c r="CMC162" s="7"/>
      <c r="CMD162" s="7"/>
      <c r="CME162" s="7"/>
      <c r="CMF162" s="7"/>
      <c r="CMG162" s="7"/>
      <c r="CMH162" s="7"/>
      <c r="CMI162" s="7"/>
      <c r="CMJ162" s="7"/>
      <c r="CMK162" s="7"/>
      <c r="CML162" s="7"/>
      <c r="CMM162" s="7"/>
      <c r="CMN162" s="7"/>
      <c r="CMO162" s="7"/>
      <c r="CMP162" s="7"/>
      <c r="CMQ162" s="7"/>
      <c r="CMR162" s="7"/>
      <c r="CMS162" s="7"/>
      <c r="CMT162" s="7"/>
      <c r="CMU162" s="7"/>
      <c r="CMV162" s="7"/>
      <c r="CMW162" s="7"/>
      <c r="CMX162" s="7"/>
      <c r="CMY162" s="7"/>
      <c r="CMZ162" s="7"/>
      <c r="CNA162" s="7"/>
      <c r="CNB162" s="7"/>
      <c r="CNC162" s="7"/>
      <c r="CND162" s="7"/>
      <c r="CNE162" s="7"/>
      <c r="CNF162" s="7"/>
      <c r="CNG162" s="7"/>
      <c r="CNH162" s="7"/>
      <c r="CNI162" s="7"/>
      <c r="CNJ162" s="7"/>
      <c r="CNK162" s="7"/>
      <c r="CNL162" s="7"/>
      <c r="CNM162" s="7"/>
      <c r="CNN162" s="7"/>
      <c r="CNO162" s="7"/>
      <c r="CNP162" s="7"/>
      <c r="CNQ162" s="7"/>
      <c r="CNR162" s="7"/>
      <c r="CNS162" s="7"/>
      <c r="CNT162" s="7"/>
      <c r="CNU162" s="7"/>
      <c r="CNV162" s="7"/>
      <c r="CNW162" s="7"/>
      <c r="CNX162" s="7"/>
      <c r="CNY162" s="7"/>
      <c r="CNZ162" s="7"/>
      <c r="COA162" s="7"/>
      <c r="COB162" s="7"/>
      <c r="COC162" s="7"/>
      <c r="COD162" s="7"/>
      <c r="COE162" s="7"/>
      <c r="COF162" s="7"/>
      <c r="COG162" s="7"/>
      <c r="COH162" s="7"/>
      <c r="COI162" s="7"/>
      <c r="COJ162" s="7"/>
      <c r="COK162" s="7"/>
      <c r="COL162" s="7"/>
      <c r="COM162" s="7"/>
      <c r="CON162" s="7"/>
      <c r="COO162" s="7"/>
      <c r="COP162" s="7"/>
      <c r="COQ162" s="7"/>
      <c r="COR162" s="7"/>
      <c r="COS162" s="7"/>
      <c r="COT162" s="7"/>
      <c r="COU162" s="7"/>
      <c r="COV162" s="7"/>
      <c r="COW162" s="7"/>
      <c r="COX162" s="7"/>
      <c r="COY162" s="7"/>
      <c r="COZ162" s="7"/>
      <c r="CPA162" s="7"/>
      <c r="CPB162" s="7"/>
      <c r="CPC162" s="7"/>
      <c r="CPD162" s="7"/>
      <c r="CPE162" s="7"/>
      <c r="CPF162" s="7"/>
      <c r="CPG162" s="7"/>
      <c r="CPH162" s="7"/>
      <c r="CPI162" s="7"/>
      <c r="CPJ162" s="7"/>
      <c r="CPK162" s="7"/>
    </row>
    <row r="163" spans="1:2455" ht="54" hidden="1" customHeight="1" thickBot="1" x14ac:dyDescent="0.25">
      <c r="A163" s="19" t="s">
        <v>75</v>
      </c>
      <c r="B163" s="14" t="s">
        <v>76</v>
      </c>
      <c r="C163" s="15">
        <v>25000</v>
      </c>
      <c r="D163" s="15">
        <v>0</v>
      </c>
      <c r="E163" s="15">
        <v>0</v>
      </c>
      <c r="F163" s="15">
        <v>0</v>
      </c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  <c r="IX163" s="7"/>
      <c r="IY163" s="7"/>
      <c r="IZ163" s="7"/>
      <c r="JA163" s="7"/>
      <c r="JB163" s="7"/>
      <c r="JC163" s="7"/>
      <c r="JD163" s="7"/>
      <c r="JE163" s="7"/>
      <c r="JF163" s="7"/>
      <c r="JG163" s="7"/>
      <c r="JH163" s="7"/>
      <c r="JI163" s="7"/>
      <c r="JJ163" s="7"/>
      <c r="JK163" s="7"/>
      <c r="JL163" s="7"/>
      <c r="JM163" s="7"/>
      <c r="JN163" s="7"/>
      <c r="JO163" s="7"/>
      <c r="JP163" s="7"/>
      <c r="JQ163" s="7"/>
      <c r="JR163" s="7"/>
      <c r="JS163" s="7"/>
      <c r="JT163" s="7"/>
      <c r="JU163" s="7"/>
      <c r="JV163" s="7"/>
      <c r="JW163" s="7"/>
      <c r="JX163" s="7"/>
      <c r="JY163" s="7"/>
      <c r="JZ163" s="7"/>
      <c r="KA163" s="7"/>
      <c r="KB163" s="7"/>
      <c r="KC163" s="7"/>
      <c r="KD163" s="7"/>
      <c r="KE163" s="7"/>
      <c r="KF163" s="7"/>
      <c r="KG163" s="7"/>
      <c r="KH163" s="7"/>
      <c r="KI163" s="7"/>
      <c r="KJ163" s="7"/>
      <c r="KK163" s="7"/>
      <c r="KL163" s="7"/>
      <c r="KM163" s="7"/>
      <c r="KN163" s="7"/>
      <c r="KO163" s="7"/>
      <c r="KP163" s="7"/>
      <c r="KQ163" s="7"/>
      <c r="KR163" s="7"/>
      <c r="KS163" s="7"/>
      <c r="KT163" s="7"/>
      <c r="KU163" s="7"/>
      <c r="KV163" s="7"/>
      <c r="KW163" s="7"/>
      <c r="KX163" s="7"/>
      <c r="KY163" s="7"/>
      <c r="KZ163" s="7"/>
      <c r="LA163" s="7"/>
      <c r="LB163" s="7"/>
      <c r="LC163" s="7"/>
      <c r="LD163" s="7"/>
      <c r="LE163" s="7"/>
      <c r="LF163" s="7"/>
      <c r="LG163" s="7"/>
      <c r="LH163" s="7"/>
      <c r="LI163" s="7"/>
      <c r="LJ163" s="7"/>
      <c r="LK163" s="7"/>
      <c r="LL163" s="7"/>
      <c r="LM163" s="7"/>
      <c r="LN163" s="7"/>
      <c r="LO163" s="7"/>
      <c r="LP163" s="7"/>
      <c r="LQ163" s="7"/>
      <c r="LR163" s="7"/>
      <c r="LS163" s="7"/>
      <c r="LT163" s="7"/>
      <c r="LU163" s="7"/>
      <c r="LV163" s="7"/>
      <c r="LW163" s="7"/>
      <c r="LX163" s="7"/>
      <c r="LY163" s="7"/>
      <c r="LZ163" s="7"/>
      <c r="MA163" s="7"/>
      <c r="MB163" s="7"/>
      <c r="MC163" s="7"/>
      <c r="MD163" s="7"/>
      <c r="ME163" s="7"/>
      <c r="MF163" s="7"/>
      <c r="MG163" s="7"/>
      <c r="MH163" s="7"/>
      <c r="MI163" s="7"/>
      <c r="MJ163" s="7"/>
      <c r="MK163" s="7"/>
      <c r="ML163" s="7"/>
      <c r="MM163" s="7"/>
      <c r="MN163" s="7"/>
      <c r="MO163" s="7"/>
      <c r="MP163" s="7"/>
      <c r="MQ163" s="7"/>
      <c r="MR163" s="7"/>
      <c r="MS163" s="7"/>
      <c r="MT163" s="7"/>
      <c r="MU163" s="7"/>
      <c r="MV163" s="7"/>
      <c r="MW163" s="7"/>
      <c r="MX163" s="7"/>
      <c r="MY163" s="7"/>
      <c r="MZ163" s="7"/>
      <c r="NA163" s="7"/>
      <c r="NB163" s="7"/>
      <c r="NC163" s="7"/>
      <c r="ND163" s="7"/>
      <c r="NE163" s="7"/>
      <c r="NF163" s="7"/>
      <c r="NG163" s="7"/>
      <c r="NH163" s="7"/>
      <c r="NI163" s="7"/>
      <c r="NJ163" s="7"/>
      <c r="NK163" s="7"/>
      <c r="NL163" s="7"/>
      <c r="NM163" s="7"/>
      <c r="NN163" s="7"/>
      <c r="NO163" s="7"/>
      <c r="NP163" s="7"/>
      <c r="NQ163" s="7"/>
      <c r="NR163" s="7"/>
      <c r="NS163" s="7"/>
      <c r="NT163" s="7"/>
      <c r="NU163" s="7"/>
      <c r="NV163" s="7"/>
      <c r="NW163" s="7"/>
      <c r="NX163" s="7"/>
      <c r="NY163" s="7"/>
      <c r="NZ163" s="7"/>
      <c r="OA163" s="7"/>
      <c r="OB163" s="7"/>
      <c r="OC163" s="7"/>
      <c r="OD163" s="7"/>
      <c r="OE163" s="7"/>
      <c r="OF163" s="7"/>
      <c r="OG163" s="7"/>
      <c r="OH163" s="7"/>
      <c r="OI163" s="7"/>
      <c r="OJ163" s="7"/>
      <c r="OK163" s="7"/>
      <c r="OL163" s="7"/>
      <c r="OM163" s="7"/>
      <c r="ON163" s="7"/>
      <c r="OO163" s="7"/>
      <c r="OP163" s="7"/>
      <c r="OQ163" s="7"/>
      <c r="OR163" s="7"/>
      <c r="OS163" s="7"/>
      <c r="OT163" s="7"/>
      <c r="OU163" s="7"/>
      <c r="OV163" s="7"/>
      <c r="OW163" s="7"/>
      <c r="OX163" s="7"/>
      <c r="OY163" s="7"/>
      <c r="OZ163" s="7"/>
      <c r="PA163" s="7"/>
      <c r="PB163" s="7"/>
      <c r="PC163" s="7"/>
      <c r="PD163" s="7"/>
      <c r="PE163" s="7"/>
      <c r="PF163" s="7"/>
      <c r="PG163" s="7"/>
      <c r="PH163" s="7"/>
      <c r="PI163" s="7"/>
      <c r="PJ163" s="7"/>
      <c r="PK163" s="7"/>
      <c r="PL163" s="7"/>
      <c r="PM163" s="7"/>
      <c r="PN163" s="7"/>
      <c r="PO163" s="7"/>
      <c r="PP163" s="7"/>
      <c r="PQ163" s="7"/>
      <c r="PR163" s="7"/>
      <c r="PS163" s="7"/>
      <c r="PT163" s="7"/>
      <c r="PU163" s="7"/>
      <c r="PV163" s="7"/>
      <c r="PW163" s="7"/>
      <c r="PX163" s="7"/>
      <c r="PY163" s="7"/>
      <c r="PZ163" s="7"/>
      <c r="QA163" s="7"/>
      <c r="QB163" s="7"/>
      <c r="QC163" s="7"/>
      <c r="QD163" s="7"/>
      <c r="QE163" s="7"/>
      <c r="QF163" s="7"/>
      <c r="QG163" s="7"/>
      <c r="QH163" s="7"/>
      <c r="QI163" s="7"/>
      <c r="QJ163" s="7"/>
      <c r="QK163" s="7"/>
      <c r="QL163" s="7"/>
      <c r="QM163" s="7"/>
      <c r="QN163" s="7"/>
      <c r="QO163" s="7"/>
      <c r="QP163" s="7"/>
      <c r="QQ163" s="7"/>
      <c r="QR163" s="7"/>
      <c r="QS163" s="7"/>
      <c r="QT163" s="7"/>
      <c r="QU163" s="7"/>
      <c r="QV163" s="7"/>
      <c r="QW163" s="7"/>
      <c r="QX163" s="7"/>
      <c r="QY163" s="7"/>
      <c r="QZ163" s="7"/>
      <c r="RA163" s="7"/>
      <c r="RB163" s="7"/>
      <c r="RC163" s="7"/>
      <c r="RD163" s="7"/>
      <c r="RE163" s="7"/>
      <c r="RF163" s="7"/>
      <c r="RG163" s="7"/>
      <c r="RH163" s="7"/>
      <c r="RI163" s="7"/>
      <c r="RJ163" s="7"/>
      <c r="RK163" s="7"/>
      <c r="RL163" s="7"/>
      <c r="RM163" s="7"/>
      <c r="RN163" s="7"/>
      <c r="RO163" s="7"/>
      <c r="RP163" s="7"/>
      <c r="RQ163" s="7"/>
      <c r="RR163" s="7"/>
      <c r="RS163" s="7"/>
      <c r="RT163" s="7"/>
      <c r="RU163" s="7"/>
      <c r="RV163" s="7"/>
      <c r="RW163" s="7"/>
      <c r="RX163" s="7"/>
      <c r="RY163" s="7"/>
      <c r="RZ163" s="7"/>
      <c r="SA163" s="7"/>
      <c r="SB163" s="7"/>
      <c r="SC163" s="7"/>
      <c r="SD163" s="7"/>
      <c r="SE163" s="7"/>
      <c r="SF163" s="7"/>
      <c r="SG163" s="7"/>
      <c r="SH163" s="7"/>
      <c r="SI163" s="7"/>
      <c r="SJ163" s="7"/>
      <c r="SK163" s="7"/>
      <c r="SL163" s="7"/>
      <c r="SM163" s="7"/>
      <c r="SN163" s="7"/>
      <c r="SO163" s="7"/>
      <c r="SP163" s="7"/>
      <c r="SQ163" s="7"/>
      <c r="SR163" s="7"/>
      <c r="SS163" s="7"/>
      <c r="ST163" s="7"/>
      <c r="SU163" s="7"/>
      <c r="SV163" s="7"/>
      <c r="SW163" s="7"/>
      <c r="SX163" s="7"/>
      <c r="SY163" s="7"/>
      <c r="SZ163" s="7"/>
      <c r="TA163" s="7"/>
      <c r="TB163" s="7"/>
      <c r="TC163" s="7"/>
      <c r="TD163" s="7"/>
      <c r="TE163" s="7"/>
      <c r="TF163" s="7"/>
      <c r="TG163" s="7"/>
      <c r="TH163" s="7"/>
      <c r="TI163" s="7"/>
      <c r="TJ163" s="7"/>
      <c r="TK163" s="7"/>
      <c r="TL163" s="7"/>
      <c r="TM163" s="7"/>
      <c r="TN163" s="7"/>
      <c r="TO163" s="7"/>
      <c r="TP163" s="7"/>
      <c r="TQ163" s="7"/>
      <c r="TR163" s="7"/>
      <c r="TS163" s="7"/>
      <c r="TT163" s="7"/>
      <c r="TU163" s="7"/>
      <c r="TV163" s="7"/>
      <c r="TW163" s="7"/>
      <c r="TX163" s="7"/>
      <c r="TY163" s="7"/>
      <c r="TZ163" s="7"/>
      <c r="UA163" s="7"/>
      <c r="UB163" s="7"/>
      <c r="UC163" s="7"/>
      <c r="UD163" s="7"/>
      <c r="UE163" s="7"/>
      <c r="UF163" s="7"/>
      <c r="UG163" s="7"/>
      <c r="UH163" s="7"/>
      <c r="UI163" s="7"/>
      <c r="UJ163" s="7"/>
      <c r="UK163" s="7"/>
      <c r="UL163" s="7"/>
      <c r="UM163" s="7"/>
      <c r="UN163" s="7"/>
      <c r="UO163" s="7"/>
      <c r="UP163" s="7"/>
      <c r="UQ163" s="7"/>
      <c r="UR163" s="7"/>
      <c r="US163" s="7"/>
      <c r="UT163" s="7"/>
      <c r="UU163" s="7"/>
      <c r="UV163" s="7"/>
      <c r="UW163" s="7"/>
      <c r="UX163" s="7"/>
      <c r="UY163" s="7"/>
      <c r="UZ163" s="7"/>
      <c r="VA163" s="7"/>
      <c r="VB163" s="7"/>
      <c r="VC163" s="7"/>
      <c r="VD163" s="7"/>
      <c r="VE163" s="7"/>
      <c r="VF163" s="7"/>
      <c r="VG163" s="7"/>
      <c r="VH163" s="7"/>
      <c r="VI163" s="7"/>
      <c r="VJ163" s="7"/>
      <c r="VK163" s="7"/>
      <c r="VL163" s="7"/>
      <c r="VM163" s="7"/>
      <c r="VN163" s="7"/>
      <c r="VO163" s="7"/>
      <c r="VP163" s="7"/>
      <c r="VQ163" s="7"/>
      <c r="VR163" s="7"/>
      <c r="VS163" s="7"/>
      <c r="VT163" s="7"/>
      <c r="VU163" s="7"/>
      <c r="VV163" s="7"/>
      <c r="VW163" s="7"/>
      <c r="VX163" s="7"/>
      <c r="VY163" s="7"/>
      <c r="VZ163" s="7"/>
      <c r="WA163" s="7"/>
      <c r="WB163" s="7"/>
      <c r="WC163" s="7"/>
      <c r="WD163" s="7"/>
      <c r="WE163" s="7"/>
      <c r="WF163" s="7"/>
      <c r="WG163" s="7"/>
      <c r="WH163" s="7"/>
      <c r="WI163" s="7"/>
      <c r="WJ163" s="7"/>
      <c r="WK163" s="7"/>
      <c r="WL163" s="7"/>
      <c r="WM163" s="7"/>
      <c r="WN163" s="7"/>
      <c r="WO163" s="7"/>
      <c r="WP163" s="7"/>
      <c r="WQ163" s="7"/>
      <c r="WR163" s="7"/>
      <c r="WS163" s="7"/>
      <c r="WT163" s="7"/>
      <c r="WU163" s="7"/>
      <c r="WV163" s="7"/>
      <c r="WW163" s="7"/>
      <c r="WX163" s="7"/>
      <c r="WY163" s="7"/>
      <c r="WZ163" s="7"/>
      <c r="XA163" s="7"/>
      <c r="XB163" s="7"/>
      <c r="XC163" s="7"/>
      <c r="XD163" s="7"/>
      <c r="XE163" s="7"/>
      <c r="XF163" s="7"/>
      <c r="XG163" s="7"/>
      <c r="XH163" s="7"/>
      <c r="XI163" s="7"/>
      <c r="XJ163" s="7"/>
      <c r="XK163" s="7"/>
      <c r="XL163" s="7"/>
      <c r="XM163" s="7"/>
      <c r="XN163" s="7"/>
      <c r="XO163" s="7"/>
      <c r="XP163" s="7"/>
      <c r="XQ163" s="7"/>
      <c r="XR163" s="7"/>
      <c r="XS163" s="7"/>
      <c r="XT163" s="7"/>
      <c r="XU163" s="7"/>
      <c r="XV163" s="7"/>
      <c r="XW163" s="7"/>
      <c r="XX163" s="7"/>
      <c r="XY163" s="7"/>
      <c r="XZ163" s="7"/>
      <c r="YA163" s="7"/>
      <c r="YB163" s="7"/>
      <c r="YC163" s="7"/>
      <c r="YD163" s="7"/>
      <c r="YE163" s="7"/>
      <c r="YF163" s="7"/>
      <c r="YG163" s="7"/>
      <c r="YH163" s="7"/>
      <c r="YI163" s="7"/>
      <c r="YJ163" s="7"/>
      <c r="YK163" s="7"/>
      <c r="YL163" s="7"/>
      <c r="YM163" s="7"/>
      <c r="YN163" s="7"/>
      <c r="YO163" s="7"/>
      <c r="YP163" s="7"/>
      <c r="YQ163" s="7"/>
      <c r="YR163" s="7"/>
      <c r="YS163" s="7"/>
      <c r="YT163" s="7"/>
      <c r="YU163" s="7"/>
      <c r="YV163" s="7"/>
      <c r="YW163" s="7"/>
      <c r="YX163" s="7"/>
      <c r="YY163" s="7"/>
      <c r="YZ163" s="7"/>
      <c r="ZA163" s="7"/>
      <c r="ZB163" s="7"/>
      <c r="ZC163" s="7"/>
      <c r="ZD163" s="7"/>
      <c r="ZE163" s="7"/>
      <c r="ZF163" s="7"/>
      <c r="ZG163" s="7"/>
      <c r="ZH163" s="7"/>
      <c r="ZI163" s="7"/>
      <c r="ZJ163" s="7"/>
      <c r="ZK163" s="7"/>
      <c r="ZL163" s="7"/>
      <c r="ZM163" s="7"/>
      <c r="ZN163" s="7"/>
      <c r="ZO163" s="7"/>
      <c r="ZP163" s="7"/>
      <c r="ZQ163" s="7"/>
      <c r="ZR163" s="7"/>
      <c r="ZS163" s="7"/>
      <c r="ZT163" s="7"/>
      <c r="ZU163" s="7"/>
      <c r="ZV163" s="7"/>
      <c r="ZW163" s="7"/>
      <c r="ZX163" s="7"/>
      <c r="ZY163" s="7"/>
      <c r="ZZ163" s="7"/>
      <c r="AAA163" s="7"/>
      <c r="AAB163" s="7"/>
      <c r="AAC163" s="7"/>
      <c r="AAD163" s="7"/>
      <c r="AAE163" s="7"/>
      <c r="AAF163" s="7"/>
      <c r="AAG163" s="7"/>
      <c r="AAH163" s="7"/>
      <c r="AAI163" s="7"/>
      <c r="AAJ163" s="7"/>
      <c r="AAK163" s="7"/>
      <c r="AAL163" s="7"/>
      <c r="AAM163" s="7"/>
      <c r="AAN163" s="7"/>
      <c r="AAO163" s="7"/>
      <c r="AAP163" s="7"/>
      <c r="AAQ163" s="7"/>
      <c r="AAR163" s="7"/>
      <c r="AAS163" s="7"/>
      <c r="AAT163" s="7"/>
      <c r="AAU163" s="7"/>
      <c r="AAV163" s="7"/>
      <c r="AAW163" s="7"/>
      <c r="AAX163" s="7"/>
      <c r="AAY163" s="7"/>
      <c r="AAZ163" s="7"/>
      <c r="ABA163" s="7"/>
      <c r="ABB163" s="7"/>
      <c r="ABC163" s="7"/>
      <c r="ABD163" s="7"/>
      <c r="ABE163" s="7"/>
      <c r="ABF163" s="7"/>
      <c r="ABG163" s="7"/>
      <c r="ABH163" s="7"/>
      <c r="ABI163" s="7"/>
      <c r="ABJ163" s="7"/>
      <c r="ABK163" s="7"/>
      <c r="ABL163" s="7"/>
      <c r="ABM163" s="7"/>
      <c r="ABN163" s="7"/>
      <c r="ABO163" s="7"/>
      <c r="ABP163" s="7"/>
      <c r="ABQ163" s="7"/>
      <c r="ABR163" s="7"/>
      <c r="ABS163" s="7"/>
      <c r="ABT163" s="7"/>
      <c r="ABU163" s="7"/>
      <c r="ABV163" s="7"/>
      <c r="ABW163" s="7"/>
      <c r="ABX163" s="7"/>
      <c r="ABY163" s="7"/>
      <c r="ABZ163" s="7"/>
      <c r="ACA163" s="7"/>
      <c r="ACB163" s="7"/>
      <c r="ACC163" s="7"/>
      <c r="ACD163" s="7"/>
      <c r="ACE163" s="7"/>
      <c r="ACF163" s="7"/>
      <c r="ACG163" s="7"/>
      <c r="ACH163" s="7"/>
      <c r="ACI163" s="7"/>
      <c r="ACJ163" s="7"/>
      <c r="ACK163" s="7"/>
      <c r="ACL163" s="7"/>
      <c r="ACM163" s="7"/>
      <c r="ACN163" s="7"/>
      <c r="ACO163" s="7"/>
      <c r="ACP163" s="7"/>
      <c r="ACQ163" s="7"/>
      <c r="ACR163" s="7"/>
      <c r="ACS163" s="7"/>
      <c r="ACT163" s="7"/>
      <c r="ACU163" s="7"/>
      <c r="ACV163" s="7"/>
      <c r="ACW163" s="7"/>
      <c r="ACX163" s="7"/>
      <c r="ACY163" s="7"/>
      <c r="ACZ163" s="7"/>
      <c r="ADA163" s="7"/>
      <c r="ADB163" s="7"/>
      <c r="ADC163" s="7"/>
      <c r="ADD163" s="7"/>
      <c r="ADE163" s="7"/>
      <c r="ADF163" s="7"/>
      <c r="ADG163" s="7"/>
      <c r="ADH163" s="7"/>
      <c r="ADI163" s="7"/>
      <c r="ADJ163" s="7"/>
      <c r="ADK163" s="7"/>
      <c r="ADL163" s="7"/>
      <c r="ADM163" s="7"/>
      <c r="ADN163" s="7"/>
      <c r="ADO163" s="7"/>
      <c r="ADP163" s="7"/>
      <c r="ADQ163" s="7"/>
      <c r="ADR163" s="7"/>
      <c r="ADS163" s="7"/>
      <c r="ADT163" s="7"/>
      <c r="ADU163" s="7"/>
      <c r="ADV163" s="7"/>
      <c r="ADW163" s="7"/>
      <c r="ADX163" s="7"/>
      <c r="ADY163" s="7"/>
      <c r="ADZ163" s="7"/>
      <c r="AEA163" s="7"/>
      <c r="AEB163" s="7"/>
      <c r="AEC163" s="7"/>
      <c r="AED163" s="7"/>
      <c r="AEE163" s="7"/>
      <c r="AEF163" s="7"/>
      <c r="AEG163" s="7"/>
      <c r="AEH163" s="7"/>
      <c r="AEI163" s="7"/>
      <c r="AEJ163" s="7"/>
      <c r="AEK163" s="7"/>
      <c r="AEL163" s="7"/>
      <c r="AEM163" s="7"/>
      <c r="AEN163" s="7"/>
      <c r="AEO163" s="7"/>
      <c r="AEP163" s="7"/>
      <c r="AEQ163" s="7"/>
      <c r="AER163" s="7"/>
      <c r="AES163" s="7"/>
      <c r="AET163" s="7"/>
      <c r="AEU163" s="7"/>
      <c r="AEV163" s="7"/>
      <c r="AEW163" s="7"/>
      <c r="AEX163" s="7"/>
      <c r="AEY163" s="7"/>
      <c r="AEZ163" s="7"/>
      <c r="AFA163" s="7"/>
      <c r="AFB163" s="7"/>
      <c r="AFC163" s="7"/>
      <c r="AFD163" s="7"/>
      <c r="AFE163" s="7"/>
      <c r="AFF163" s="7"/>
      <c r="AFG163" s="7"/>
      <c r="AFH163" s="7"/>
      <c r="AFI163" s="7"/>
      <c r="AFJ163" s="7"/>
      <c r="AFK163" s="7"/>
      <c r="AFL163" s="7"/>
      <c r="AFM163" s="7"/>
      <c r="AFN163" s="7"/>
      <c r="AFO163" s="7"/>
      <c r="AFP163" s="7"/>
      <c r="AFQ163" s="7"/>
      <c r="AFR163" s="7"/>
      <c r="AFS163" s="7"/>
      <c r="AFT163" s="7"/>
      <c r="AFU163" s="7"/>
      <c r="AFV163" s="7"/>
      <c r="AFW163" s="7"/>
      <c r="AFX163" s="7"/>
      <c r="AFY163" s="7"/>
      <c r="AFZ163" s="7"/>
      <c r="AGA163" s="7"/>
      <c r="AGB163" s="7"/>
      <c r="AGC163" s="7"/>
      <c r="AGD163" s="7"/>
      <c r="AGE163" s="7"/>
      <c r="AGF163" s="7"/>
      <c r="AGG163" s="7"/>
      <c r="AGH163" s="7"/>
      <c r="AGI163" s="7"/>
      <c r="AGJ163" s="7"/>
      <c r="AGK163" s="7"/>
      <c r="AGL163" s="7"/>
      <c r="AGM163" s="7"/>
      <c r="AGN163" s="7"/>
      <c r="AGO163" s="7"/>
      <c r="AGP163" s="7"/>
      <c r="AGQ163" s="7"/>
      <c r="AGR163" s="7"/>
      <c r="AGS163" s="7"/>
      <c r="AGT163" s="7"/>
      <c r="AGU163" s="7"/>
      <c r="AGV163" s="7"/>
      <c r="AGW163" s="7"/>
      <c r="AGX163" s="7"/>
      <c r="AGY163" s="7"/>
      <c r="AGZ163" s="7"/>
      <c r="AHA163" s="7"/>
      <c r="AHB163" s="7"/>
      <c r="AHC163" s="7"/>
      <c r="AHD163" s="7"/>
      <c r="AHE163" s="7"/>
      <c r="AHF163" s="7"/>
      <c r="AHG163" s="7"/>
      <c r="AHH163" s="7"/>
      <c r="AHI163" s="7"/>
      <c r="AHJ163" s="7"/>
      <c r="AHK163" s="7"/>
      <c r="AHL163" s="7"/>
      <c r="AHM163" s="7"/>
      <c r="AHN163" s="7"/>
      <c r="AHO163" s="7"/>
      <c r="AHP163" s="7"/>
      <c r="AHQ163" s="7"/>
      <c r="AHR163" s="7"/>
      <c r="AHS163" s="7"/>
      <c r="AHT163" s="7"/>
      <c r="AHU163" s="7"/>
      <c r="AHV163" s="7"/>
      <c r="AHW163" s="7"/>
      <c r="AHX163" s="7"/>
      <c r="AHY163" s="7"/>
      <c r="AHZ163" s="7"/>
      <c r="AIA163" s="7"/>
      <c r="AIB163" s="7"/>
      <c r="AIC163" s="7"/>
      <c r="AID163" s="7"/>
      <c r="AIE163" s="7"/>
      <c r="AIF163" s="7"/>
      <c r="AIG163" s="7"/>
      <c r="AIH163" s="7"/>
      <c r="AII163" s="7"/>
      <c r="AIJ163" s="7"/>
      <c r="AIK163" s="7"/>
      <c r="AIL163" s="7"/>
      <c r="AIM163" s="7"/>
      <c r="AIN163" s="7"/>
      <c r="AIO163" s="7"/>
      <c r="AIP163" s="7"/>
      <c r="AIQ163" s="7"/>
      <c r="AIR163" s="7"/>
      <c r="AIS163" s="7"/>
      <c r="AIT163" s="7"/>
      <c r="AIU163" s="7"/>
      <c r="AIV163" s="7"/>
      <c r="AIW163" s="7"/>
      <c r="AIX163" s="7"/>
      <c r="AIY163" s="7"/>
      <c r="AIZ163" s="7"/>
      <c r="AJA163" s="7"/>
      <c r="AJB163" s="7"/>
      <c r="AJC163" s="7"/>
      <c r="AJD163" s="7"/>
      <c r="AJE163" s="7"/>
      <c r="AJF163" s="7"/>
      <c r="AJG163" s="7"/>
      <c r="AJH163" s="7"/>
      <c r="AJI163" s="7"/>
      <c r="AJJ163" s="7"/>
      <c r="AJK163" s="7"/>
      <c r="AJL163" s="7"/>
      <c r="AJM163" s="7"/>
      <c r="AJN163" s="7"/>
      <c r="AJO163" s="7"/>
      <c r="AJP163" s="7"/>
      <c r="AJQ163" s="7"/>
      <c r="AJR163" s="7"/>
      <c r="AJS163" s="7"/>
      <c r="AJT163" s="7"/>
      <c r="AJU163" s="7"/>
      <c r="AJV163" s="7"/>
      <c r="AJW163" s="7"/>
      <c r="AJX163" s="7"/>
      <c r="AJY163" s="7"/>
      <c r="AJZ163" s="7"/>
      <c r="AKA163" s="7"/>
      <c r="AKB163" s="7"/>
      <c r="AKC163" s="7"/>
      <c r="AKD163" s="7"/>
      <c r="AKE163" s="7"/>
      <c r="AKF163" s="7"/>
      <c r="AKG163" s="7"/>
      <c r="AKH163" s="7"/>
      <c r="AKI163" s="7"/>
      <c r="AKJ163" s="7"/>
      <c r="AKK163" s="7"/>
      <c r="AKL163" s="7"/>
      <c r="AKM163" s="7"/>
      <c r="AKN163" s="7"/>
      <c r="AKO163" s="7"/>
      <c r="AKP163" s="7"/>
      <c r="AKQ163" s="7"/>
      <c r="AKR163" s="7"/>
      <c r="AKS163" s="7"/>
      <c r="AKT163" s="7"/>
      <c r="AKU163" s="7"/>
      <c r="AKV163" s="7"/>
      <c r="AKW163" s="7"/>
      <c r="AKX163" s="7"/>
      <c r="AKY163" s="7"/>
      <c r="AKZ163" s="7"/>
      <c r="ALA163" s="7"/>
      <c r="ALB163" s="7"/>
      <c r="ALC163" s="7"/>
      <c r="ALD163" s="7"/>
      <c r="ALE163" s="7"/>
      <c r="ALF163" s="7"/>
      <c r="ALG163" s="7"/>
      <c r="ALH163" s="7"/>
      <c r="ALI163" s="7"/>
      <c r="ALJ163" s="7"/>
      <c r="ALK163" s="7"/>
      <c r="ALL163" s="7"/>
      <c r="ALM163" s="7"/>
      <c r="ALN163" s="7"/>
      <c r="ALO163" s="7"/>
      <c r="ALP163" s="7"/>
      <c r="ALQ163" s="7"/>
      <c r="ALR163" s="7"/>
      <c r="ALS163" s="7"/>
      <c r="ALT163" s="7"/>
      <c r="ALU163" s="7"/>
      <c r="ALV163" s="7"/>
      <c r="ALW163" s="7"/>
      <c r="ALX163" s="7"/>
      <c r="ALY163" s="7"/>
      <c r="ALZ163" s="7"/>
      <c r="AMA163" s="7"/>
      <c r="AMB163" s="7"/>
      <c r="AMC163" s="7"/>
      <c r="AMD163" s="7"/>
      <c r="AME163" s="7"/>
      <c r="AMF163" s="7"/>
      <c r="AMG163" s="7"/>
      <c r="AMH163" s="7"/>
      <c r="AMI163" s="7"/>
      <c r="AMJ163" s="7"/>
      <c r="AMK163" s="7"/>
      <c r="AML163" s="7"/>
      <c r="AMM163" s="7"/>
      <c r="AMN163" s="7"/>
      <c r="AMO163" s="7"/>
      <c r="AMP163" s="7"/>
      <c r="AMQ163" s="7"/>
      <c r="AMR163" s="7"/>
      <c r="AMS163" s="7"/>
      <c r="AMT163" s="7"/>
      <c r="AMU163" s="7"/>
      <c r="AMV163" s="7"/>
      <c r="AMW163" s="7"/>
      <c r="AMX163" s="7"/>
      <c r="AMY163" s="7"/>
      <c r="AMZ163" s="7"/>
      <c r="ANA163" s="7"/>
      <c r="ANB163" s="7"/>
      <c r="ANC163" s="7"/>
      <c r="AND163" s="7"/>
      <c r="ANE163" s="7"/>
      <c r="ANF163" s="7"/>
      <c r="ANG163" s="7"/>
      <c r="ANH163" s="7"/>
      <c r="ANI163" s="7"/>
      <c r="ANJ163" s="7"/>
      <c r="ANK163" s="7"/>
      <c r="ANL163" s="7"/>
      <c r="ANM163" s="7"/>
      <c r="ANN163" s="7"/>
      <c r="ANO163" s="7"/>
      <c r="ANP163" s="7"/>
      <c r="ANQ163" s="7"/>
      <c r="ANR163" s="7"/>
      <c r="ANS163" s="7"/>
      <c r="ANT163" s="7"/>
      <c r="ANU163" s="7"/>
      <c r="ANV163" s="7"/>
      <c r="ANW163" s="7"/>
      <c r="ANX163" s="7"/>
      <c r="ANY163" s="7"/>
      <c r="ANZ163" s="7"/>
      <c r="AOA163" s="7"/>
      <c r="AOB163" s="7"/>
      <c r="AOC163" s="7"/>
      <c r="AOD163" s="7"/>
      <c r="AOE163" s="7"/>
      <c r="AOF163" s="7"/>
      <c r="AOG163" s="7"/>
      <c r="AOH163" s="7"/>
      <c r="AOI163" s="7"/>
      <c r="AOJ163" s="7"/>
      <c r="AOK163" s="7"/>
      <c r="AOL163" s="7"/>
      <c r="AOM163" s="7"/>
      <c r="AON163" s="7"/>
      <c r="AOO163" s="7"/>
      <c r="AOP163" s="7"/>
      <c r="AOQ163" s="7"/>
      <c r="AOR163" s="7"/>
      <c r="AOS163" s="7"/>
      <c r="AOT163" s="7"/>
      <c r="AOU163" s="7"/>
      <c r="AOV163" s="7"/>
      <c r="AOW163" s="7"/>
      <c r="AOX163" s="7"/>
      <c r="AOY163" s="7"/>
      <c r="AOZ163" s="7"/>
      <c r="APA163" s="7"/>
      <c r="APB163" s="7"/>
      <c r="APC163" s="7"/>
      <c r="APD163" s="7"/>
      <c r="APE163" s="7"/>
      <c r="APF163" s="7"/>
      <c r="APG163" s="7"/>
      <c r="APH163" s="7"/>
      <c r="API163" s="7"/>
      <c r="APJ163" s="7"/>
      <c r="APK163" s="7"/>
      <c r="APL163" s="7"/>
      <c r="APM163" s="7"/>
      <c r="APN163" s="7"/>
      <c r="APO163" s="7"/>
      <c r="APP163" s="7"/>
      <c r="APQ163" s="7"/>
      <c r="APR163" s="7"/>
      <c r="APS163" s="7"/>
      <c r="APT163" s="7"/>
      <c r="APU163" s="7"/>
      <c r="APV163" s="7"/>
      <c r="APW163" s="7"/>
      <c r="APX163" s="7"/>
      <c r="APY163" s="7"/>
      <c r="APZ163" s="7"/>
      <c r="AQA163" s="7"/>
      <c r="AQB163" s="7"/>
      <c r="AQC163" s="7"/>
      <c r="AQD163" s="7"/>
      <c r="AQE163" s="7"/>
      <c r="AQF163" s="7"/>
      <c r="AQG163" s="7"/>
      <c r="AQH163" s="7"/>
      <c r="AQI163" s="7"/>
      <c r="AQJ163" s="7"/>
      <c r="AQK163" s="7"/>
      <c r="AQL163" s="7"/>
      <c r="AQM163" s="7"/>
      <c r="AQN163" s="7"/>
      <c r="AQO163" s="7"/>
      <c r="AQP163" s="7"/>
      <c r="AQQ163" s="7"/>
      <c r="AQR163" s="7"/>
      <c r="AQS163" s="7"/>
      <c r="AQT163" s="7"/>
      <c r="AQU163" s="7"/>
      <c r="AQV163" s="7"/>
      <c r="AQW163" s="7"/>
      <c r="AQX163" s="7"/>
      <c r="AQY163" s="7"/>
      <c r="AQZ163" s="7"/>
      <c r="ARA163" s="7"/>
      <c r="ARB163" s="7"/>
      <c r="ARC163" s="7"/>
      <c r="ARD163" s="7"/>
      <c r="ARE163" s="7"/>
      <c r="ARF163" s="7"/>
      <c r="ARG163" s="7"/>
      <c r="ARH163" s="7"/>
      <c r="ARI163" s="7"/>
      <c r="ARJ163" s="7"/>
      <c r="ARK163" s="7"/>
      <c r="ARL163" s="7"/>
      <c r="ARM163" s="7"/>
      <c r="ARN163" s="7"/>
      <c r="ARO163" s="7"/>
      <c r="ARP163" s="7"/>
      <c r="ARQ163" s="7"/>
      <c r="ARR163" s="7"/>
      <c r="ARS163" s="7"/>
      <c r="ART163" s="7"/>
      <c r="ARU163" s="7"/>
      <c r="ARV163" s="7"/>
      <c r="ARW163" s="7"/>
      <c r="ARX163" s="7"/>
      <c r="ARY163" s="7"/>
      <c r="ARZ163" s="7"/>
      <c r="ASA163" s="7"/>
      <c r="ASB163" s="7"/>
      <c r="ASC163" s="7"/>
      <c r="ASD163" s="7"/>
      <c r="ASE163" s="7"/>
      <c r="ASF163" s="7"/>
      <c r="ASG163" s="7"/>
      <c r="ASH163" s="7"/>
      <c r="ASI163" s="7"/>
      <c r="ASJ163" s="7"/>
      <c r="ASK163" s="7"/>
      <c r="ASL163" s="7"/>
      <c r="ASM163" s="7"/>
      <c r="ASN163" s="7"/>
      <c r="ASO163" s="7"/>
      <c r="ASP163" s="7"/>
      <c r="ASQ163" s="7"/>
      <c r="ASR163" s="7"/>
      <c r="ASS163" s="7"/>
      <c r="AST163" s="7"/>
      <c r="ASU163" s="7"/>
      <c r="ASV163" s="7"/>
      <c r="ASW163" s="7"/>
      <c r="ASX163" s="7"/>
      <c r="ASY163" s="7"/>
      <c r="ASZ163" s="7"/>
      <c r="ATA163" s="7"/>
      <c r="ATB163" s="7"/>
      <c r="ATC163" s="7"/>
      <c r="ATD163" s="7"/>
      <c r="ATE163" s="7"/>
      <c r="ATF163" s="7"/>
      <c r="ATG163" s="7"/>
      <c r="ATH163" s="7"/>
      <c r="ATI163" s="7"/>
      <c r="ATJ163" s="7"/>
      <c r="ATK163" s="7"/>
      <c r="ATL163" s="7"/>
      <c r="ATM163" s="7"/>
      <c r="ATN163" s="7"/>
      <c r="ATO163" s="7"/>
      <c r="ATP163" s="7"/>
      <c r="ATQ163" s="7"/>
      <c r="ATR163" s="7"/>
      <c r="ATS163" s="7"/>
      <c r="ATT163" s="7"/>
      <c r="ATU163" s="7"/>
      <c r="ATV163" s="7"/>
      <c r="ATW163" s="7"/>
      <c r="ATX163" s="7"/>
      <c r="ATY163" s="7"/>
      <c r="ATZ163" s="7"/>
      <c r="AUA163" s="7"/>
      <c r="AUB163" s="7"/>
      <c r="AUC163" s="7"/>
      <c r="AUD163" s="7"/>
      <c r="AUE163" s="7"/>
      <c r="AUF163" s="7"/>
      <c r="AUG163" s="7"/>
      <c r="AUH163" s="7"/>
      <c r="AUI163" s="7"/>
      <c r="AUJ163" s="7"/>
      <c r="AUK163" s="7"/>
      <c r="AUL163" s="7"/>
      <c r="AUM163" s="7"/>
      <c r="AUN163" s="7"/>
      <c r="AUO163" s="7"/>
      <c r="AUP163" s="7"/>
      <c r="AUQ163" s="7"/>
      <c r="AUR163" s="7"/>
      <c r="AUS163" s="7"/>
      <c r="AUT163" s="7"/>
      <c r="AUU163" s="7"/>
      <c r="AUV163" s="7"/>
      <c r="AUW163" s="7"/>
      <c r="AUX163" s="7"/>
      <c r="AUY163" s="7"/>
      <c r="AUZ163" s="7"/>
      <c r="AVA163" s="7"/>
      <c r="AVB163" s="7"/>
      <c r="AVC163" s="7"/>
      <c r="AVD163" s="7"/>
      <c r="AVE163" s="7"/>
      <c r="AVF163" s="7"/>
      <c r="AVG163" s="7"/>
      <c r="AVH163" s="7"/>
      <c r="AVI163" s="7"/>
      <c r="AVJ163" s="7"/>
      <c r="AVK163" s="7"/>
      <c r="AVL163" s="7"/>
      <c r="AVM163" s="7"/>
      <c r="AVN163" s="7"/>
      <c r="AVO163" s="7"/>
      <c r="AVP163" s="7"/>
      <c r="AVQ163" s="7"/>
      <c r="AVR163" s="7"/>
      <c r="AVS163" s="7"/>
      <c r="AVT163" s="7"/>
      <c r="AVU163" s="7"/>
      <c r="AVV163" s="7"/>
      <c r="AVW163" s="7"/>
      <c r="AVX163" s="7"/>
      <c r="AVY163" s="7"/>
      <c r="AVZ163" s="7"/>
      <c r="AWA163" s="7"/>
      <c r="AWB163" s="7"/>
      <c r="AWC163" s="7"/>
      <c r="AWD163" s="7"/>
      <c r="AWE163" s="7"/>
      <c r="AWF163" s="7"/>
      <c r="AWG163" s="7"/>
      <c r="AWH163" s="7"/>
      <c r="AWI163" s="7"/>
      <c r="AWJ163" s="7"/>
      <c r="AWK163" s="7"/>
      <c r="AWL163" s="7"/>
      <c r="AWM163" s="7"/>
      <c r="AWN163" s="7"/>
      <c r="AWO163" s="7"/>
      <c r="AWP163" s="7"/>
      <c r="AWQ163" s="7"/>
      <c r="AWR163" s="7"/>
      <c r="AWS163" s="7"/>
      <c r="AWT163" s="7"/>
      <c r="AWU163" s="7"/>
      <c r="AWV163" s="7"/>
      <c r="AWW163" s="7"/>
      <c r="AWX163" s="7"/>
      <c r="AWY163" s="7"/>
      <c r="AWZ163" s="7"/>
      <c r="AXA163" s="7"/>
      <c r="AXB163" s="7"/>
      <c r="AXC163" s="7"/>
      <c r="AXD163" s="7"/>
      <c r="AXE163" s="7"/>
      <c r="AXF163" s="7"/>
      <c r="AXG163" s="7"/>
      <c r="AXH163" s="7"/>
      <c r="AXI163" s="7"/>
      <c r="AXJ163" s="7"/>
      <c r="AXK163" s="7"/>
      <c r="AXL163" s="7"/>
      <c r="AXM163" s="7"/>
      <c r="AXN163" s="7"/>
      <c r="AXO163" s="7"/>
      <c r="AXP163" s="7"/>
      <c r="AXQ163" s="7"/>
      <c r="AXR163" s="7"/>
      <c r="AXS163" s="7"/>
      <c r="AXT163" s="7"/>
      <c r="AXU163" s="7"/>
      <c r="AXV163" s="7"/>
      <c r="AXW163" s="7"/>
      <c r="AXX163" s="7"/>
      <c r="AXY163" s="7"/>
      <c r="AXZ163" s="7"/>
      <c r="AYA163" s="7"/>
      <c r="AYB163" s="7"/>
      <c r="AYC163" s="7"/>
      <c r="AYD163" s="7"/>
      <c r="AYE163" s="7"/>
      <c r="AYF163" s="7"/>
      <c r="AYG163" s="7"/>
      <c r="AYH163" s="7"/>
      <c r="AYI163" s="7"/>
      <c r="AYJ163" s="7"/>
      <c r="AYK163" s="7"/>
      <c r="AYL163" s="7"/>
      <c r="AYM163" s="7"/>
      <c r="AYN163" s="7"/>
      <c r="AYO163" s="7"/>
      <c r="AYP163" s="7"/>
      <c r="AYQ163" s="7"/>
      <c r="AYR163" s="7"/>
      <c r="AYS163" s="7"/>
      <c r="AYT163" s="7"/>
      <c r="AYU163" s="7"/>
      <c r="AYV163" s="7"/>
      <c r="AYW163" s="7"/>
      <c r="AYX163" s="7"/>
      <c r="AYY163" s="7"/>
      <c r="AYZ163" s="7"/>
      <c r="AZA163" s="7"/>
      <c r="AZB163" s="7"/>
      <c r="AZC163" s="7"/>
      <c r="AZD163" s="7"/>
      <c r="AZE163" s="7"/>
      <c r="AZF163" s="7"/>
      <c r="AZG163" s="7"/>
      <c r="AZH163" s="7"/>
      <c r="AZI163" s="7"/>
      <c r="AZJ163" s="7"/>
      <c r="AZK163" s="7"/>
      <c r="AZL163" s="7"/>
      <c r="AZM163" s="7"/>
      <c r="AZN163" s="7"/>
      <c r="AZO163" s="7"/>
      <c r="AZP163" s="7"/>
      <c r="AZQ163" s="7"/>
      <c r="AZR163" s="7"/>
      <c r="AZS163" s="7"/>
      <c r="AZT163" s="7"/>
      <c r="AZU163" s="7"/>
      <c r="AZV163" s="7"/>
      <c r="AZW163" s="7"/>
      <c r="AZX163" s="7"/>
      <c r="AZY163" s="7"/>
      <c r="AZZ163" s="7"/>
      <c r="BAA163" s="7"/>
      <c r="BAB163" s="7"/>
      <c r="BAC163" s="7"/>
      <c r="BAD163" s="7"/>
      <c r="BAE163" s="7"/>
      <c r="BAF163" s="7"/>
      <c r="BAG163" s="7"/>
      <c r="BAH163" s="7"/>
      <c r="BAI163" s="7"/>
      <c r="BAJ163" s="7"/>
      <c r="BAK163" s="7"/>
      <c r="BAL163" s="7"/>
      <c r="BAM163" s="7"/>
      <c r="BAN163" s="7"/>
      <c r="BAO163" s="7"/>
      <c r="BAP163" s="7"/>
      <c r="BAQ163" s="7"/>
      <c r="BAR163" s="7"/>
      <c r="BAS163" s="7"/>
      <c r="BAT163" s="7"/>
      <c r="BAU163" s="7"/>
      <c r="BAV163" s="7"/>
      <c r="BAW163" s="7"/>
      <c r="BAX163" s="7"/>
      <c r="BAY163" s="7"/>
      <c r="BAZ163" s="7"/>
      <c r="BBA163" s="7"/>
      <c r="BBB163" s="7"/>
      <c r="BBC163" s="7"/>
      <c r="BBD163" s="7"/>
      <c r="BBE163" s="7"/>
      <c r="BBF163" s="7"/>
      <c r="BBG163" s="7"/>
      <c r="BBH163" s="7"/>
      <c r="BBI163" s="7"/>
      <c r="BBJ163" s="7"/>
      <c r="BBK163" s="7"/>
      <c r="BBL163" s="7"/>
      <c r="BBM163" s="7"/>
      <c r="BBN163" s="7"/>
      <c r="BBO163" s="7"/>
      <c r="BBP163" s="7"/>
      <c r="BBQ163" s="7"/>
      <c r="BBR163" s="7"/>
      <c r="BBS163" s="7"/>
      <c r="BBT163" s="7"/>
      <c r="BBU163" s="7"/>
      <c r="BBV163" s="7"/>
      <c r="BBW163" s="7"/>
      <c r="BBX163" s="7"/>
      <c r="BBY163" s="7"/>
      <c r="BBZ163" s="7"/>
      <c r="BCA163" s="7"/>
      <c r="BCB163" s="7"/>
      <c r="BCC163" s="7"/>
      <c r="BCD163" s="7"/>
      <c r="BCE163" s="7"/>
      <c r="BCF163" s="7"/>
      <c r="BCG163" s="7"/>
      <c r="BCH163" s="7"/>
      <c r="BCI163" s="7"/>
      <c r="BCJ163" s="7"/>
      <c r="BCK163" s="7"/>
      <c r="BCL163" s="7"/>
      <c r="BCM163" s="7"/>
      <c r="BCN163" s="7"/>
      <c r="BCO163" s="7"/>
      <c r="BCP163" s="7"/>
      <c r="BCQ163" s="7"/>
      <c r="BCR163" s="7"/>
      <c r="BCS163" s="7"/>
      <c r="BCT163" s="7"/>
      <c r="BCU163" s="7"/>
      <c r="BCV163" s="7"/>
      <c r="BCW163" s="7"/>
      <c r="BCX163" s="7"/>
      <c r="BCY163" s="7"/>
      <c r="BCZ163" s="7"/>
      <c r="BDA163" s="7"/>
      <c r="BDB163" s="7"/>
      <c r="BDC163" s="7"/>
      <c r="BDD163" s="7"/>
      <c r="BDE163" s="7"/>
      <c r="BDF163" s="7"/>
      <c r="BDG163" s="7"/>
      <c r="BDH163" s="7"/>
      <c r="BDI163" s="7"/>
      <c r="BDJ163" s="7"/>
      <c r="BDK163" s="7"/>
      <c r="BDL163" s="7"/>
      <c r="BDM163" s="7"/>
      <c r="BDN163" s="7"/>
      <c r="BDO163" s="7"/>
      <c r="BDP163" s="7"/>
      <c r="BDQ163" s="7"/>
      <c r="BDR163" s="7"/>
      <c r="BDS163" s="7"/>
      <c r="BDT163" s="7"/>
      <c r="BDU163" s="7"/>
      <c r="BDV163" s="7"/>
      <c r="BDW163" s="7"/>
      <c r="BDX163" s="7"/>
      <c r="BDY163" s="7"/>
      <c r="BDZ163" s="7"/>
      <c r="BEA163" s="7"/>
      <c r="BEB163" s="7"/>
      <c r="BEC163" s="7"/>
      <c r="BED163" s="7"/>
      <c r="BEE163" s="7"/>
      <c r="BEF163" s="7"/>
      <c r="BEG163" s="7"/>
      <c r="BEH163" s="7"/>
      <c r="BEI163" s="7"/>
      <c r="BEJ163" s="7"/>
      <c r="BEK163" s="7"/>
      <c r="BEL163" s="7"/>
      <c r="BEM163" s="7"/>
      <c r="BEN163" s="7"/>
      <c r="BEO163" s="7"/>
      <c r="BEP163" s="7"/>
      <c r="BEQ163" s="7"/>
      <c r="BER163" s="7"/>
      <c r="BES163" s="7"/>
      <c r="BET163" s="7"/>
      <c r="BEU163" s="7"/>
      <c r="BEV163" s="7"/>
      <c r="BEW163" s="7"/>
      <c r="BEX163" s="7"/>
      <c r="BEY163" s="7"/>
      <c r="BEZ163" s="7"/>
      <c r="BFA163" s="7"/>
      <c r="BFB163" s="7"/>
      <c r="BFC163" s="7"/>
      <c r="BFD163" s="7"/>
      <c r="BFE163" s="7"/>
      <c r="BFF163" s="7"/>
      <c r="BFG163" s="7"/>
      <c r="BFH163" s="7"/>
      <c r="BFI163" s="7"/>
      <c r="BFJ163" s="7"/>
      <c r="BFK163" s="7"/>
      <c r="BFL163" s="7"/>
      <c r="BFM163" s="7"/>
      <c r="BFN163" s="7"/>
      <c r="BFO163" s="7"/>
      <c r="BFP163" s="7"/>
      <c r="BFQ163" s="7"/>
      <c r="BFR163" s="7"/>
      <c r="BFS163" s="7"/>
      <c r="BFT163" s="7"/>
      <c r="BFU163" s="7"/>
      <c r="BFV163" s="7"/>
      <c r="BFW163" s="7"/>
      <c r="BFX163" s="7"/>
      <c r="BFY163" s="7"/>
      <c r="BFZ163" s="7"/>
      <c r="BGA163" s="7"/>
      <c r="BGB163" s="7"/>
      <c r="BGC163" s="7"/>
      <c r="BGD163" s="7"/>
      <c r="BGE163" s="7"/>
      <c r="BGF163" s="7"/>
      <c r="BGG163" s="7"/>
      <c r="BGH163" s="7"/>
      <c r="BGI163" s="7"/>
      <c r="BGJ163" s="7"/>
      <c r="BGK163" s="7"/>
      <c r="BGL163" s="7"/>
      <c r="BGM163" s="7"/>
      <c r="BGN163" s="7"/>
      <c r="BGO163" s="7"/>
      <c r="BGP163" s="7"/>
      <c r="BGQ163" s="7"/>
      <c r="BGR163" s="7"/>
      <c r="BGS163" s="7"/>
      <c r="BGT163" s="7"/>
      <c r="BGU163" s="7"/>
      <c r="BGV163" s="7"/>
      <c r="BGW163" s="7"/>
      <c r="BGX163" s="7"/>
      <c r="BGY163" s="7"/>
      <c r="BGZ163" s="7"/>
      <c r="BHA163" s="7"/>
      <c r="BHB163" s="7"/>
      <c r="BHC163" s="7"/>
      <c r="BHD163" s="7"/>
      <c r="BHE163" s="7"/>
      <c r="BHF163" s="7"/>
      <c r="BHG163" s="7"/>
      <c r="BHH163" s="7"/>
      <c r="BHI163" s="7"/>
      <c r="BHJ163" s="7"/>
      <c r="BHK163" s="7"/>
      <c r="BHL163" s="7"/>
      <c r="BHM163" s="7"/>
      <c r="BHN163" s="7"/>
      <c r="BHO163" s="7"/>
      <c r="BHP163" s="7"/>
      <c r="BHQ163" s="7"/>
      <c r="BHR163" s="7"/>
      <c r="BHS163" s="7"/>
      <c r="BHT163" s="7"/>
      <c r="BHU163" s="7"/>
      <c r="BHV163" s="7"/>
      <c r="BHW163" s="7"/>
      <c r="BHX163" s="7"/>
      <c r="BHY163" s="7"/>
      <c r="BHZ163" s="7"/>
      <c r="BIA163" s="7"/>
      <c r="BIB163" s="7"/>
      <c r="BIC163" s="7"/>
      <c r="BID163" s="7"/>
      <c r="BIE163" s="7"/>
      <c r="BIF163" s="7"/>
      <c r="BIG163" s="7"/>
      <c r="BIH163" s="7"/>
      <c r="BII163" s="7"/>
      <c r="BIJ163" s="7"/>
      <c r="BIK163" s="7"/>
      <c r="BIL163" s="7"/>
      <c r="BIM163" s="7"/>
      <c r="BIN163" s="7"/>
      <c r="BIO163" s="7"/>
      <c r="BIP163" s="7"/>
      <c r="BIQ163" s="7"/>
      <c r="BIR163" s="7"/>
      <c r="BIS163" s="7"/>
      <c r="BIT163" s="7"/>
      <c r="BIU163" s="7"/>
      <c r="BIV163" s="7"/>
      <c r="BIW163" s="7"/>
      <c r="BIX163" s="7"/>
      <c r="BIY163" s="7"/>
      <c r="BIZ163" s="7"/>
      <c r="BJA163" s="7"/>
      <c r="BJB163" s="7"/>
      <c r="BJC163" s="7"/>
      <c r="BJD163" s="7"/>
      <c r="BJE163" s="7"/>
      <c r="BJF163" s="7"/>
      <c r="BJG163" s="7"/>
      <c r="BJH163" s="7"/>
      <c r="BJI163" s="7"/>
      <c r="BJJ163" s="7"/>
      <c r="BJK163" s="7"/>
      <c r="BJL163" s="7"/>
      <c r="BJM163" s="7"/>
      <c r="BJN163" s="7"/>
      <c r="BJO163" s="7"/>
      <c r="BJP163" s="7"/>
      <c r="BJQ163" s="7"/>
      <c r="BJR163" s="7"/>
      <c r="BJS163" s="7"/>
      <c r="BJT163" s="7"/>
      <c r="BJU163" s="7"/>
      <c r="BJV163" s="7"/>
      <c r="BJW163" s="7"/>
      <c r="BJX163" s="7"/>
      <c r="BJY163" s="7"/>
      <c r="BJZ163" s="7"/>
      <c r="BKA163" s="7"/>
      <c r="BKB163" s="7"/>
      <c r="BKC163" s="7"/>
      <c r="BKD163" s="7"/>
      <c r="BKE163" s="7"/>
      <c r="BKF163" s="7"/>
      <c r="BKG163" s="7"/>
      <c r="BKH163" s="7"/>
      <c r="BKI163" s="7"/>
      <c r="BKJ163" s="7"/>
      <c r="BKK163" s="7"/>
      <c r="BKL163" s="7"/>
      <c r="BKM163" s="7"/>
      <c r="BKN163" s="7"/>
      <c r="BKO163" s="7"/>
      <c r="BKP163" s="7"/>
      <c r="BKQ163" s="7"/>
      <c r="BKR163" s="7"/>
      <c r="BKS163" s="7"/>
      <c r="BKT163" s="7"/>
      <c r="BKU163" s="7"/>
      <c r="BKV163" s="7"/>
      <c r="BKW163" s="7"/>
      <c r="BKX163" s="7"/>
      <c r="BKY163" s="7"/>
      <c r="BKZ163" s="7"/>
      <c r="BLA163" s="7"/>
      <c r="BLB163" s="7"/>
      <c r="BLC163" s="7"/>
      <c r="BLD163" s="7"/>
      <c r="BLE163" s="7"/>
      <c r="BLF163" s="7"/>
      <c r="BLG163" s="7"/>
      <c r="BLH163" s="7"/>
      <c r="BLI163" s="7"/>
      <c r="BLJ163" s="7"/>
      <c r="BLK163" s="7"/>
      <c r="BLL163" s="7"/>
      <c r="BLM163" s="7"/>
      <c r="BLN163" s="7"/>
      <c r="BLO163" s="7"/>
      <c r="BLP163" s="7"/>
      <c r="BLQ163" s="7"/>
      <c r="BLR163" s="7"/>
      <c r="BLS163" s="7"/>
      <c r="BLT163" s="7"/>
      <c r="BLU163" s="7"/>
      <c r="BLV163" s="7"/>
      <c r="BLW163" s="7"/>
      <c r="BLX163" s="7"/>
      <c r="BLY163" s="7"/>
      <c r="BLZ163" s="7"/>
      <c r="BMA163" s="7"/>
      <c r="BMB163" s="7"/>
      <c r="BMC163" s="7"/>
      <c r="BMD163" s="7"/>
      <c r="BME163" s="7"/>
      <c r="BMF163" s="7"/>
      <c r="BMG163" s="7"/>
      <c r="BMH163" s="7"/>
      <c r="BMI163" s="7"/>
      <c r="BMJ163" s="7"/>
      <c r="BMK163" s="7"/>
      <c r="BML163" s="7"/>
      <c r="BMM163" s="7"/>
      <c r="BMN163" s="7"/>
      <c r="BMO163" s="7"/>
      <c r="BMP163" s="7"/>
      <c r="BMQ163" s="7"/>
      <c r="BMR163" s="7"/>
      <c r="BMS163" s="7"/>
      <c r="BMT163" s="7"/>
      <c r="BMU163" s="7"/>
      <c r="BMV163" s="7"/>
      <c r="BMW163" s="7"/>
      <c r="BMX163" s="7"/>
      <c r="BMY163" s="7"/>
      <c r="BMZ163" s="7"/>
      <c r="BNA163" s="7"/>
      <c r="BNB163" s="7"/>
      <c r="BNC163" s="7"/>
      <c r="BND163" s="7"/>
      <c r="BNE163" s="7"/>
      <c r="BNF163" s="7"/>
      <c r="BNG163" s="7"/>
      <c r="BNH163" s="7"/>
      <c r="BNI163" s="7"/>
      <c r="BNJ163" s="7"/>
      <c r="BNK163" s="7"/>
      <c r="BNL163" s="7"/>
      <c r="BNM163" s="7"/>
      <c r="BNN163" s="7"/>
      <c r="BNO163" s="7"/>
      <c r="BNP163" s="7"/>
      <c r="BNQ163" s="7"/>
      <c r="BNR163" s="7"/>
      <c r="BNS163" s="7"/>
      <c r="BNT163" s="7"/>
      <c r="BNU163" s="7"/>
      <c r="BNV163" s="7"/>
      <c r="BNW163" s="7"/>
      <c r="BNX163" s="7"/>
      <c r="BNY163" s="7"/>
      <c r="BNZ163" s="7"/>
      <c r="BOA163" s="7"/>
      <c r="BOB163" s="7"/>
      <c r="BOC163" s="7"/>
      <c r="BOD163" s="7"/>
      <c r="BOE163" s="7"/>
      <c r="BOF163" s="7"/>
      <c r="BOG163" s="7"/>
      <c r="BOH163" s="7"/>
      <c r="BOI163" s="7"/>
      <c r="BOJ163" s="7"/>
      <c r="BOK163" s="7"/>
      <c r="BOL163" s="7"/>
      <c r="BOM163" s="7"/>
      <c r="BON163" s="7"/>
      <c r="BOO163" s="7"/>
      <c r="BOP163" s="7"/>
      <c r="BOQ163" s="7"/>
      <c r="BOR163" s="7"/>
      <c r="BOS163" s="7"/>
      <c r="BOT163" s="7"/>
      <c r="BOU163" s="7"/>
      <c r="BOV163" s="7"/>
      <c r="BOW163" s="7"/>
      <c r="BOX163" s="7"/>
      <c r="BOY163" s="7"/>
      <c r="BOZ163" s="7"/>
      <c r="BPA163" s="7"/>
      <c r="BPB163" s="7"/>
      <c r="BPC163" s="7"/>
      <c r="BPD163" s="7"/>
      <c r="BPE163" s="7"/>
      <c r="BPF163" s="7"/>
      <c r="BPG163" s="7"/>
      <c r="BPH163" s="7"/>
      <c r="BPI163" s="7"/>
      <c r="BPJ163" s="7"/>
      <c r="BPK163" s="7"/>
      <c r="BPL163" s="7"/>
      <c r="BPM163" s="7"/>
      <c r="BPN163" s="7"/>
      <c r="BPO163" s="7"/>
      <c r="BPP163" s="7"/>
      <c r="BPQ163" s="7"/>
      <c r="BPR163" s="7"/>
      <c r="BPS163" s="7"/>
      <c r="BPT163" s="7"/>
      <c r="BPU163" s="7"/>
      <c r="BPV163" s="7"/>
      <c r="BPW163" s="7"/>
      <c r="BPX163" s="7"/>
      <c r="BPY163" s="7"/>
      <c r="BPZ163" s="7"/>
      <c r="BQA163" s="7"/>
      <c r="BQB163" s="7"/>
      <c r="BQC163" s="7"/>
      <c r="BQD163" s="7"/>
      <c r="BQE163" s="7"/>
      <c r="BQF163" s="7"/>
      <c r="BQG163" s="7"/>
      <c r="BQH163" s="7"/>
      <c r="BQI163" s="7"/>
      <c r="BQJ163" s="7"/>
      <c r="BQK163" s="7"/>
      <c r="BQL163" s="7"/>
      <c r="BQM163" s="7"/>
      <c r="BQN163" s="7"/>
      <c r="BQO163" s="7"/>
      <c r="BQP163" s="7"/>
      <c r="BQQ163" s="7"/>
      <c r="BQR163" s="7"/>
      <c r="BQS163" s="7"/>
      <c r="BQT163" s="7"/>
      <c r="BQU163" s="7"/>
      <c r="BQV163" s="7"/>
      <c r="BQW163" s="7"/>
      <c r="BQX163" s="7"/>
      <c r="BQY163" s="7"/>
      <c r="BQZ163" s="7"/>
      <c r="BRA163" s="7"/>
      <c r="BRB163" s="7"/>
      <c r="BRC163" s="7"/>
      <c r="BRD163" s="7"/>
      <c r="BRE163" s="7"/>
      <c r="BRF163" s="7"/>
      <c r="BRG163" s="7"/>
      <c r="BRH163" s="7"/>
      <c r="BRI163" s="7"/>
      <c r="BRJ163" s="7"/>
      <c r="BRK163" s="7"/>
      <c r="BRL163" s="7"/>
      <c r="BRM163" s="7"/>
      <c r="BRN163" s="7"/>
      <c r="BRO163" s="7"/>
      <c r="BRP163" s="7"/>
      <c r="BRQ163" s="7"/>
      <c r="BRR163" s="7"/>
      <c r="BRS163" s="7"/>
      <c r="BRT163" s="7"/>
      <c r="BRU163" s="7"/>
      <c r="BRV163" s="7"/>
      <c r="BRW163" s="7"/>
      <c r="BRX163" s="7"/>
      <c r="BRY163" s="7"/>
      <c r="BRZ163" s="7"/>
      <c r="BSA163" s="7"/>
      <c r="BSB163" s="7"/>
      <c r="BSC163" s="7"/>
      <c r="BSD163" s="7"/>
      <c r="BSE163" s="7"/>
      <c r="BSF163" s="7"/>
      <c r="BSG163" s="7"/>
      <c r="BSH163" s="7"/>
      <c r="BSI163" s="7"/>
      <c r="BSJ163" s="7"/>
      <c r="BSK163" s="7"/>
      <c r="BSL163" s="7"/>
      <c r="BSM163" s="7"/>
      <c r="BSN163" s="7"/>
      <c r="BSO163" s="7"/>
      <c r="BSP163" s="7"/>
      <c r="BSQ163" s="7"/>
      <c r="BSR163" s="7"/>
      <c r="BSS163" s="7"/>
      <c r="BST163" s="7"/>
      <c r="BSU163" s="7"/>
      <c r="BSV163" s="7"/>
      <c r="BSW163" s="7"/>
      <c r="BSX163" s="7"/>
      <c r="BSY163" s="7"/>
      <c r="BSZ163" s="7"/>
      <c r="BTA163" s="7"/>
      <c r="BTB163" s="7"/>
      <c r="BTC163" s="7"/>
      <c r="BTD163" s="7"/>
      <c r="BTE163" s="7"/>
      <c r="BTF163" s="7"/>
      <c r="BTG163" s="7"/>
      <c r="BTH163" s="7"/>
      <c r="BTI163" s="7"/>
      <c r="BTJ163" s="7"/>
      <c r="BTK163" s="7"/>
      <c r="BTL163" s="7"/>
      <c r="BTM163" s="7"/>
      <c r="BTN163" s="7"/>
      <c r="BTO163" s="7"/>
      <c r="BTP163" s="7"/>
      <c r="BTQ163" s="7"/>
      <c r="BTR163" s="7"/>
      <c r="BTS163" s="7"/>
      <c r="BTT163" s="7"/>
      <c r="BTU163" s="7"/>
      <c r="BTV163" s="7"/>
      <c r="BTW163" s="7"/>
      <c r="BTX163" s="7"/>
      <c r="BTY163" s="7"/>
      <c r="BTZ163" s="7"/>
      <c r="BUA163" s="7"/>
      <c r="BUB163" s="7"/>
      <c r="BUC163" s="7"/>
      <c r="BUD163" s="7"/>
      <c r="BUE163" s="7"/>
      <c r="BUF163" s="7"/>
      <c r="BUG163" s="7"/>
      <c r="BUH163" s="7"/>
      <c r="BUI163" s="7"/>
      <c r="BUJ163" s="7"/>
      <c r="BUK163" s="7"/>
      <c r="BUL163" s="7"/>
      <c r="BUM163" s="7"/>
      <c r="BUN163" s="7"/>
      <c r="BUO163" s="7"/>
      <c r="BUP163" s="7"/>
      <c r="BUQ163" s="7"/>
      <c r="BUR163" s="7"/>
      <c r="BUS163" s="7"/>
      <c r="BUT163" s="7"/>
      <c r="BUU163" s="7"/>
      <c r="BUV163" s="7"/>
      <c r="BUW163" s="7"/>
      <c r="BUX163" s="7"/>
      <c r="BUY163" s="7"/>
      <c r="BUZ163" s="7"/>
      <c r="BVA163" s="7"/>
      <c r="BVB163" s="7"/>
      <c r="BVC163" s="7"/>
      <c r="BVD163" s="7"/>
      <c r="BVE163" s="7"/>
      <c r="BVF163" s="7"/>
      <c r="BVG163" s="7"/>
      <c r="BVH163" s="7"/>
      <c r="BVI163" s="7"/>
      <c r="BVJ163" s="7"/>
      <c r="BVK163" s="7"/>
      <c r="BVL163" s="7"/>
      <c r="BVM163" s="7"/>
      <c r="BVN163" s="7"/>
      <c r="BVO163" s="7"/>
      <c r="BVP163" s="7"/>
      <c r="BVQ163" s="7"/>
      <c r="BVR163" s="7"/>
      <c r="BVS163" s="7"/>
      <c r="BVT163" s="7"/>
      <c r="BVU163" s="7"/>
      <c r="BVV163" s="7"/>
      <c r="BVW163" s="7"/>
      <c r="BVX163" s="7"/>
      <c r="BVY163" s="7"/>
      <c r="BVZ163" s="7"/>
      <c r="BWA163" s="7"/>
      <c r="BWB163" s="7"/>
      <c r="BWC163" s="7"/>
      <c r="BWD163" s="7"/>
      <c r="BWE163" s="7"/>
      <c r="BWF163" s="7"/>
      <c r="BWG163" s="7"/>
      <c r="BWH163" s="7"/>
      <c r="BWI163" s="7"/>
      <c r="BWJ163" s="7"/>
      <c r="BWK163" s="7"/>
      <c r="BWL163" s="7"/>
      <c r="BWM163" s="7"/>
      <c r="BWN163" s="7"/>
      <c r="BWO163" s="7"/>
      <c r="BWP163" s="7"/>
      <c r="BWQ163" s="7"/>
      <c r="BWR163" s="7"/>
      <c r="BWS163" s="7"/>
      <c r="BWT163" s="7"/>
      <c r="BWU163" s="7"/>
      <c r="BWV163" s="7"/>
      <c r="BWW163" s="7"/>
      <c r="BWX163" s="7"/>
      <c r="BWY163" s="7"/>
      <c r="BWZ163" s="7"/>
      <c r="BXA163" s="7"/>
      <c r="BXB163" s="7"/>
      <c r="BXC163" s="7"/>
      <c r="BXD163" s="7"/>
      <c r="BXE163" s="7"/>
      <c r="BXF163" s="7"/>
      <c r="BXG163" s="7"/>
      <c r="BXH163" s="7"/>
      <c r="BXI163" s="7"/>
      <c r="BXJ163" s="7"/>
      <c r="BXK163" s="7"/>
      <c r="BXL163" s="7"/>
      <c r="BXM163" s="7"/>
      <c r="BXN163" s="7"/>
      <c r="BXO163" s="7"/>
      <c r="BXP163" s="7"/>
      <c r="BXQ163" s="7"/>
      <c r="BXR163" s="7"/>
      <c r="BXS163" s="7"/>
      <c r="BXT163" s="7"/>
      <c r="BXU163" s="7"/>
      <c r="BXV163" s="7"/>
      <c r="BXW163" s="7"/>
      <c r="BXX163" s="7"/>
      <c r="BXY163" s="7"/>
      <c r="BXZ163" s="7"/>
      <c r="BYA163" s="7"/>
      <c r="BYB163" s="7"/>
      <c r="BYC163" s="7"/>
      <c r="BYD163" s="7"/>
      <c r="BYE163" s="7"/>
      <c r="BYF163" s="7"/>
      <c r="BYG163" s="7"/>
      <c r="BYH163" s="7"/>
      <c r="BYI163" s="7"/>
      <c r="BYJ163" s="7"/>
      <c r="BYK163" s="7"/>
      <c r="BYL163" s="7"/>
      <c r="BYM163" s="7"/>
      <c r="BYN163" s="7"/>
      <c r="BYO163" s="7"/>
      <c r="BYP163" s="7"/>
      <c r="BYQ163" s="7"/>
      <c r="BYR163" s="7"/>
      <c r="BYS163" s="7"/>
      <c r="BYT163" s="7"/>
      <c r="BYU163" s="7"/>
      <c r="BYV163" s="7"/>
      <c r="BYW163" s="7"/>
      <c r="BYX163" s="7"/>
      <c r="BYY163" s="7"/>
      <c r="BYZ163" s="7"/>
      <c r="BZA163" s="7"/>
      <c r="BZB163" s="7"/>
      <c r="BZC163" s="7"/>
      <c r="BZD163" s="7"/>
      <c r="BZE163" s="7"/>
      <c r="BZF163" s="7"/>
      <c r="BZG163" s="7"/>
      <c r="BZH163" s="7"/>
      <c r="BZI163" s="7"/>
      <c r="BZJ163" s="7"/>
      <c r="BZK163" s="7"/>
      <c r="BZL163" s="7"/>
      <c r="BZM163" s="7"/>
      <c r="BZN163" s="7"/>
      <c r="BZO163" s="7"/>
      <c r="BZP163" s="7"/>
      <c r="BZQ163" s="7"/>
      <c r="BZR163" s="7"/>
      <c r="BZS163" s="7"/>
      <c r="BZT163" s="7"/>
      <c r="BZU163" s="7"/>
      <c r="BZV163" s="7"/>
      <c r="BZW163" s="7"/>
      <c r="BZX163" s="7"/>
      <c r="BZY163" s="7"/>
      <c r="BZZ163" s="7"/>
      <c r="CAA163" s="7"/>
      <c r="CAB163" s="7"/>
      <c r="CAC163" s="7"/>
      <c r="CAD163" s="7"/>
      <c r="CAE163" s="7"/>
      <c r="CAF163" s="7"/>
      <c r="CAG163" s="7"/>
      <c r="CAH163" s="7"/>
      <c r="CAI163" s="7"/>
      <c r="CAJ163" s="7"/>
      <c r="CAK163" s="7"/>
      <c r="CAL163" s="7"/>
      <c r="CAM163" s="7"/>
      <c r="CAN163" s="7"/>
      <c r="CAO163" s="7"/>
      <c r="CAP163" s="7"/>
      <c r="CAQ163" s="7"/>
      <c r="CAR163" s="7"/>
      <c r="CAS163" s="7"/>
      <c r="CAT163" s="7"/>
      <c r="CAU163" s="7"/>
      <c r="CAV163" s="7"/>
      <c r="CAW163" s="7"/>
      <c r="CAX163" s="7"/>
      <c r="CAY163" s="7"/>
      <c r="CAZ163" s="7"/>
      <c r="CBA163" s="7"/>
      <c r="CBB163" s="7"/>
      <c r="CBC163" s="7"/>
      <c r="CBD163" s="7"/>
      <c r="CBE163" s="7"/>
      <c r="CBF163" s="7"/>
      <c r="CBG163" s="7"/>
      <c r="CBH163" s="7"/>
      <c r="CBI163" s="7"/>
      <c r="CBJ163" s="7"/>
      <c r="CBK163" s="7"/>
      <c r="CBL163" s="7"/>
      <c r="CBM163" s="7"/>
      <c r="CBN163" s="7"/>
      <c r="CBO163" s="7"/>
      <c r="CBP163" s="7"/>
      <c r="CBQ163" s="7"/>
      <c r="CBR163" s="7"/>
      <c r="CBS163" s="7"/>
      <c r="CBT163" s="7"/>
      <c r="CBU163" s="7"/>
      <c r="CBV163" s="7"/>
      <c r="CBW163" s="7"/>
      <c r="CBX163" s="7"/>
      <c r="CBY163" s="7"/>
      <c r="CBZ163" s="7"/>
      <c r="CCA163" s="7"/>
      <c r="CCB163" s="7"/>
      <c r="CCC163" s="7"/>
      <c r="CCD163" s="7"/>
      <c r="CCE163" s="7"/>
      <c r="CCF163" s="7"/>
      <c r="CCG163" s="7"/>
      <c r="CCH163" s="7"/>
      <c r="CCI163" s="7"/>
      <c r="CCJ163" s="7"/>
      <c r="CCK163" s="7"/>
      <c r="CCL163" s="7"/>
      <c r="CCM163" s="7"/>
      <c r="CCN163" s="7"/>
      <c r="CCO163" s="7"/>
      <c r="CCP163" s="7"/>
      <c r="CCQ163" s="7"/>
      <c r="CCR163" s="7"/>
      <c r="CCS163" s="7"/>
      <c r="CCT163" s="7"/>
      <c r="CCU163" s="7"/>
      <c r="CCV163" s="7"/>
      <c r="CCW163" s="7"/>
      <c r="CCX163" s="7"/>
      <c r="CCY163" s="7"/>
      <c r="CCZ163" s="7"/>
      <c r="CDA163" s="7"/>
      <c r="CDB163" s="7"/>
      <c r="CDC163" s="7"/>
      <c r="CDD163" s="7"/>
      <c r="CDE163" s="7"/>
      <c r="CDF163" s="7"/>
      <c r="CDG163" s="7"/>
      <c r="CDH163" s="7"/>
      <c r="CDI163" s="7"/>
      <c r="CDJ163" s="7"/>
      <c r="CDK163" s="7"/>
      <c r="CDL163" s="7"/>
      <c r="CDM163" s="7"/>
      <c r="CDN163" s="7"/>
      <c r="CDO163" s="7"/>
      <c r="CDP163" s="7"/>
      <c r="CDQ163" s="7"/>
      <c r="CDR163" s="7"/>
      <c r="CDS163" s="7"/>
      <c r="CDT163" s="7"/>
      <c r="CDU163" s="7"/>
      <c r="CDV163" s="7"/>
      <c r="CDW163" s="7"/>
      <c r="CDX163" s="7"/>
      <c r="CDY163" s="7"/>
      <c r="CDZ163" s="7"/>
      <c r="CEA163" s="7"/>
      <c r="CEB163" s="7"/>
      <c r="CEC163" s="7"/>
      <c r="CED163" s="7"/>
      <c r="CEE163" s="7"/>
      <c r="CEF163" s="7"/>
      <c r="CEG163" s="7"/>
      <c r="CEH163" s="7"/>
      <c r="CEI163" s="7"/>
      <c r="CEJ163" s="7"/>
      <c r="CEK163" s="7"/>
      <c r="CEL163" s="7"/>
      <c r="CEM163" s="7"/>
      <c r="CEN163" s="7"/>
      <c r="CEO163" s="7"/>
      <c r="CEP163" s="7"/>
      <c r="CEQ163" s="7"/>
      <c r="CER163" s="7"/>
      <c r="CES163" s="7"/>
      <c r="CET163" s="7"/>
      <c r="CEU163" s="7"/>
      <c r="CEV163" s="7"/>
      <c r="CEW163" s="7"/>
      <c r="CEX163" s="7"/>
      <c r="CEY163" s="7"/>
      <c r="CEZ163" s="7"/>
      <c r="CFA163" s="7"/>
      <c r="CFB163" s="7"/>
      <c r="CFC163" s="7"/>
      <c r="CFD163" s="7"/>
      <c r="CFE163" s="7"/>
      <c r="CFF163" s="7"/>
      <c r="CFG163" s="7"/>
      <c r="CFH163" s="7"/>
      <c r="CFI163" s="7"/>
      <c r="CFJ163" s="7"/>
      <c r="CFK163" s="7"/>
      <c r="CFL163" s="7"/>
      <c r="CFM163" s="7"/>
      <c r="CFN163" s="7"/>
      <c r="CFO163" s="7"/>
      <c r="CFP163" s="7"/>
      <c r="CFQ163" s="7"/>
      <c r="CFR163" s="7"/>
      <c r="CFS163" s="7"/>
      <c r="CFT163" s="7"/>
      <c r="CFU163" s="7"/>
      <c r="CFV163" s="7"/>
      <c r="CFW163" s="7"/>
      <c r="CFX163" s="7"/>
      <c r="CFY163" s="7"/>
      <c r="CFZ163" s="7"/>
      <c r="CGA163" s="7"/>
      <c r="CGB163" s="7"/>
      <c r="CGC163" s="7"/>
      <c r="CGD163" s="7"/>
      <c r="CGE163" s="7"/>
      <c r="CGF163" s="7"/>
      <c r="CGG163" s="7"/>
      <c r="CGH163" s="7"/>
      <c r="CGI163" s="7"/>
      <c r="CGJ163" s="7"/>
      <c r="CGK163" s="7"/>
      <c r="CGL163" s="7"/>
      <c r="CGM163" s="7"/>
      <c r="CGN163" s="7"/>
      <c r="CGO163" s="7"/>
      <c r="CGP163" s="7"/>
      <c r="CGQ163" s="7"/>
      <c r="CGR163" s="7"/>
      <c r="CGS163" s="7"/>
      <c r="CGT163" s="7"/>
      <c r="CGU163" s="7"/>
      <c r="CGV163" s="7"/>
      <c r="CGW163" s="7"/>
      <c r="CGX163" s="7"/>
      <c r="CGY163" s="7"/>
      <c r="CGZ163" s="7"/>
      <c r="CHA163" s="7"/>
      <c r="CHB163" s="7"/>
      <c r="CHC163" s="7"/>
      <c r="CHD163" s="7"/>
      <c r="CHE163" s="7"/>
      <c r="CHF163" s="7"/>
      <c r="CHG163" s="7"/>
      <c r="CHH163" s="7"/>
      <c r="CHI163" s="7"/>
      <c r="CHJ163" s="7"/>
      <c r="CHK163" s="7"/>
      <c r="CHL163" s="7"/>
      <c r="CHM163" s="7"/>
      <c r="CHN163" s="7"/>
      <c r="CHO163" s="7"/>
      <c r="CHP163" s="7"/>
      <c r="CHQ163" s="7"/>
      <c r="CHR163" s="7"/>
      <c r="CHS163" s="7"/>
      <c r="CHT163" s="7"/>
      <c r="CHU163" s="7"/>
      <c r="CHV163" s="7"/>
      <c r="CHW163" s="7"/>
      <c r="CHX163" s="7"/>
      <c r="CHY163" s="7"/>
      <c r="CHZ163" s="7"/>
      <c r="CIA163" s="7"/>
      <c r="CIB163" s="7"/>
      <c r="CIC163" s="7"/>
      <c r="CID163" s="7"/>
      <c r="CIE163" s="7"/>
      <c r="CIF163" s="7"/>
      <c r="CIG163" s="7"/>
      <c r="CIH163" s="7"/>
      <c r="CII163" s="7"/>
      <c r="CIJ163" s="7"/>
      <c r="CIK163" s="7"/>
      <c r="CIL163" s="7"/>
      <c r="CIM163" s="7"/>
      <c r="CIN163" s="7"/>
      <c r="CIO163" s="7"/>
      <c r="CIP163" s="7"/>
      <c r="CIQ163" s="7"/>
      <c r="CIR163" s="7"/>
      <c r="CIS163" s="7"/>
      <c r="CIT163" s="7"/>
      <c r="CIU163" s="7"/>
      <c r="CIV163" s="7"/>
      <c r="CIW163" s="7"/>
      <c r="CIX163" s="7"/>
      <c r="CIY163" s="7"/>
      <c r="CIZ163" s="7"/>
      <c r="CJA163" s="7"/>
      <c r="CJB163" s="7"/>
      <c r="CJC163" s="7"/>
      <c r="CJD163" s="7"/>
      <c r="CJE163" s="7"/>
      <c r="CJF163" s="7"/>
      <c r="CJG163" s="7"/>
      <c r="CJH163" s="7"/>
      <c r="CJI163" s="7"/>
      <c r="CJJ163" s="7"/>
      <c r="CJK163" s="7"/>
      <c r="CJL163" s="7"/>
      <c r="CJM163" s="7"/>
      <c r="CJN163" s="7"/>
      <c r="CJO163" s="7"/>
      <c r="CJP163" s="7"/>
      <c r="CJQ163" s="7"/>
      <c r="CJR163" s="7"/>
      <c r="CJS163" s="7"/>
      <c r="CJT163" s="7"/>
      <c r="CJU163" s="7"/>
      <c r="CJV163" s="7"/>
      <c r="CJW163" s="7"/>
      <c r="CJX163" s="7"/>
      <c r="CJY163" s="7"/>
      <c r="CJZ163" s="7"/>
      <c r="CKA163" s="7"/>
      <c r="CKB163" s="7"/>
      <c r="CKC163" s="7"/>
      <c r="CKD163" s="7"/>
      <c r="CKE163" s="7"/>
      <c r="CKF163" s="7"/>
      <c r="CKG163" s="7"/>
      <c r="CKH163" s="7"/>
      <c r="CKI163" s="7"/>
      <c r="CKJ163" s="7"/>
      <c r="CKK163" s="7"/>
      <c r="CKL163" s="7"/>
      <c r="CKM163" s="7"/>
      <c r="CKN163" s="7"/>
      <c r="CKO163" s="7"/>
      <c r="CKP163" s="7"/>
      <c r="CKQ163" s="7"/>
      <c r="CKR163" s="7"/>
      <c r="CKS163" s="7"/>
      <c r="CKT163" s="7"/>
      <c r="CKU163" s="7"/>
      <c r="CKV163" s="7"/>
      <c r="CKW163" s="7"/>
      <c r="CKX163" s="7"/>
      <c r="CKY163" s="7"/>
      <c r="CKZ163" s="7"/>
      <c r="CLA163" s="7"/>
      <c r="CLB163" s="7"/>
      <c r="CLC163" s="7"/>
      <c r="CLD163" s="7"/>
      <c r="CLE163" s="7"/>
      <c r="CLF163" s="7"/>
      <c r="CLG163" s="7"/>
      <c r="CLH163" s="7"/>
      <c r="CLI163" s="7"/>
      <c r="CLJ163" s="7"/>
      <c r="CLK163" s="7"/>
      <c r="CLL163" s="7"/>
      <c r="CLM163" s="7"/>
      <c r="CLN163" s="7"/>
      <c r="CLO163" s="7"/>
      <c r="CLP163" s="7"/>
      <c r="CLQ163" s="7"/>
      <c r="CLR163" s="7"/>
      <c r="CLS163" s="7"/>
      <c r="CLT163" s="7"/>
      <c r="CLU163" s="7"/>
      <c r="CLV163" s="7"/>
      <c r="CLW163" s="7"/>
      <c r="CLX163" s="7"/>
      <c r="CLY163" s="7"/>
      <c r="CLZ163" s="7"/>
      <c r="CMA163" s="7"/>
      <c r="CMB163" s="7"/>
      <c r="CMC163" s="7"/>
      <c r="CMD163" s="7"/>
      <c r="CME163" s="7"/>
      <c r="CMF163" s="7"/>
      <c r="CMG163" s="7"/>
      <c r="CMH163" s="7"/>
      <c r="CMI163" s="7"/>
      <c r="CMJ163" s="7"/>
      <c r="CMK163" s="7"/>
      <c r="CML163" s="7"/>
      <c r="CMM163" s="7"/>
      <c r="CMN163" s="7"/>
      <c r="CMO163" s="7"/>
      <c r="CMP163" s="7"/>
      <c r="CMQ163" s="7"/>
      <c r="CMR163" s="7"/>
      <c r="CMS163" s="7"/>
      <c r="CMT163" s="7"/>
      <c r="CMU163" s="7"/>
      <c r="CMV163" s="7"/>
      <c r="CMW163" s="7"/>
      <c r="CMX163" s="7"/>
      <c r="CMY163" s="7"/>
      <c r="CMZ163" s="7"/>
      <c r="CNA163" s="7"/>
      <c r="CNB163" s="7"/>
      <c r="CNC163" s="7"/>
      <c r="CND163" s="7"/>
      <c r="CNE163" s="7"/>
      <c r="CNF163" s="7"/>
      <c r="CNG163" s="7"/>
      <c r="CNH163" s="7"/>
      <c r="CNI163" s="7"/>
      <c r="CNJ163" s="7"/>
      <c r="CNK163" s="7"/>
      <c r="CNL163" s="7"/>
      <c r="CNM163" s="7"/>
      <c r="CNN163" s="7"/>
      <c r="CNO163" s="7"/>
      <c r="CNP163" s="7"/>
      <c r="CNQ163" s="7"/>
      <c r="CNR163" s="7"/>
      <c r="CNS163" s="7"/>
      <c r="CNT163" s="7"/>
      <c r="CNU163" s="7"/>
      <c r="CNV163" s="7"/>
      <c r="CNW163" s="7"/>
      <c r="CNX163" s="7"/>
      <c r="CNY163" s="7"/>
      <c r="CNZ163" s="7"/>
      <c r="COA163" s="7"/>
      <c r="COB163" s="7"/>
      <c r="COC163" s="7"/>
      <c r="COD163" s="7"/>
      <c r="COE163" s="7"/>
      <c r="COF163" s="7"/>
      <c r="COG163" s="7"/>
      <c r="COH163" s="7"/>
      <c r="COI163" s="7"/>
      <c r="COJ163" s="7"/>
      <c r="COK163" s="7"/>
      <c r="COL163" s="7"/>
      <c r="COM163" s="7"/>
      <c r="CON163" s="7"/>
      <c r="COO163" s="7"/>
      <c r="COP163" s="7"/>
      <c r="COQ163" s="7"/>
      <c r="COR163" s="7"/>
      <c r="COS163" s="7"/>
      <c r="COT163" s="7"/>
      <c r="COU163" s="7"/>
      <c r="COV163" s="7"/>
      <c r="COW163" s="7"/>
      <c r="COX163" s="7"/>
      <c r="COY163" s="7"/>
      <c r="COZ163" s="7"/>
      <c r="CPA163" s="7"/>
      <c r="CPB163" s="7"/>
      <c r="CPC163" s="7"/>
      <c r="CPD163" s="7"/>
      <c r="CPE163" s="7"/>
      <c r="CPF163" s="7"/>
      <c r="CPG163" s="7"/>
      <c r="CPH163" s="7"/>
      <c r="CPI163" s="7"/>
      <c r="CPJ163" s="7"/>
      <c r="CPK163" s="7"/>
    </row>
    <row r="164" spans="1:2455" ht="48.75" hidden="1" customHeight="1" thickBot="1" x14ac:dyDescent="0.25">
      <c r="A164" s="19" t="s">
        <v>125</v>
      </c>
      <c r="B164" s="14" t="s">
        <v>250</v>
      </c>
      <c r="C164" s="15">
        <v>30000</v>
      </c>
      <c r="D164" s="15">
        <v>0</v>
      </c>
      <c r="E164" s="15">
        <v>0</v>
      </c>
      <c r="F164" s="15">
        <v>0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7"/>
      <c r="IV164" s="7"/>
      <c r="IW164" s="7"/>
      <c r="IX164" s="7"/>
      <c r="IY164" s="7"/>
      <c r="IZ164" s="7"/>
      <c r="JA164" s="7"/>
      <c r="JB164" s="7"/>
      <c r="JC164" s="7"/>
      <c r="JD164" s="7"/>
      <c r="JE164" s="7"/>
      <c r="JF164" s="7"/>
      <c r="JG164" s="7"/>
      <c r="JH164" s="7"/>
      <c r="JI164" s="7"/>
      <c r="JJ164" s="7"/>
      <c r="JK164" s="7"/>
      <c r="JL164" s="7"/>
      <c r="JM164" s="7"/>
      <c r="JN164" s="7"/>
      <c r="JO164" s="7"/>
      <c r="JP164" s="7"/>
      <c r="JQ164" s="7"/>
      <c r="JR164" s="7"/>
      <c r="JS164" s="7"/>
      <c r="JT164" s="7"/>
      <c r="JU164" s="7"/>
      <c r="JV164" s="7"/>
      <c r="JW164" s="7"/>
      <c r="JX164" s="7"/>
      <c r="JY164" s="7"/>
      <c r="JZ164" s="7"/>
      <c r="KA164" s="7"/>
      <c r="KB164" s="7"/>
      <c r="KC164" s="7"/>
      <c r="KD164" s="7"/>
      <c r="KE164" s="7"/>
      <c r="KF164" s="7"/>
      <c r="KG164" s="7"/>
      <c r="KH164" s="7"/>
      <c r="KI164" s="7"/>
      <c r="KJ164" s="7"/>
      <c r="KK164" s="7"/>
      <c r="KL164" s="7"/>
      <c r="KM164" s="7"/>
      <c r="KN164" s="7"/>
      <c r="KO164" s="7"/>
      <c r="KP164" s="7"/>
      <c r="KQ164" s="7"/>
      <c r="KR164" s="7"/>
      <c r="KS164" s="7"/>
      <c r="KT164" s="7"/>
      <c r="KU164" s="7"/>
      <c r="KV164" s="7"/>
      <c r="KW164" s="7"/>
      <c r="KX164" s="7"/>
      <c r="KY164" s="7"/>
      <c r="KZ164" s="7"/>
      <c r="LA164" s="7"/>
      <c r="LB164" s="7"/>
      <c r="LC164" s="7"/>
      <c r="LD164" s="7"/>
      <c r="LE164" s="7"/>
      <c r="LF164" s="7"/>
      <c r="LG164" s="7"/>
      <c r="LH164" s="7"/>
      <c r="LI164" s="7"/>
      <c r="LJ164" s="7"/>
      <c r="LK164" s="7"/>
      <c r="LL164" s="7"/>
      <c r="LM164" s="7"/>
      <c r="LN164" s="7"/>
      <c r="LO164" s="7"/>
      <c r="LP164" s="7"/>
      <c r="LQ164" s="7"/>
      <c r="LR164" s="7"/>
      <c r="LS164" s="7"/>
      <c r="LT164" s="7"/>
      <c r="LU164" s="7"/>
      <c r="LV164" s="7"/>
      <c r="LW164" s="7"/>
      <c r="LX164" s="7"/>
      <c r="LY164" s="7"/>
      <c r="LZ164" s="7"/>
      <c r="MA164" s="7"/>
      <c r="MB164" s="7"/>
      <c r="MC164" s="7"/>
      <c r="MD164" s="7"/>
      <c r="ME164" s="7"/>
      <c r="MF164" s="7"/>
      <c r="MG164" s="7"/>
      <c r="MH164" s="7"/>
      <c r="MI164" s="7"/>
      <c r="MJ164" s="7"/>
      <c r="MK164" s="7"/>
      <c r="ML164" s="7"/>
      <c r="MM164" s="7"/>
      <c r="MN164" s="7"/>
      <c r="MO164" s="7"/>
      <c r="MP164" s="7"/>
      <c r="MQ164" s="7"/>
      <c r="MR164" s="7"/>
      <c r="MS164" s="7"/>
      <c r="MT164" s="7"/>
      <c r="MU164" s="7"/>
      <c r="MV164" s="7"/>
      <c r="MW164" s="7"/>
      <c r="MX164" s="7"/>
      <c r="MY164" s="7"/>
      <c r="MZ164" s="7"/>
      <c r="NA164" s="7"/>
      <c r="NB164" s="7"/>
      <c r="NC164" s="7"/>
      <c r="ND164" s="7"/>
      <c r="NE164" s="7"/>
      <c r="NF164" s="7"/>
      <c r="NG164" s="7"/>
      <c r="NH164" s="7"/>
      <c r="NI164" s="7"/>
      <c r="NJ164" s="7"/>
      <c r="NK164" s="7"/>
      <c r="NL164" s="7"/>
      <c r="NM164" s="7"/>
      <c r="NN164" s="7"/>
      <c r="NO164" s="7"/>
      <c r="NP164" s="7"/>
      <c r="NQ164" s="7"/>
      <c r="NR164" s="7"/>
      <c r="NS164" s="7"/>
      <c r="NT164" s="7"/>
      <c r="NU164" s="7"/>
      <c r="NV164" s="7"/>
      <c r="NW164" s="7"/>
      <c r="NX164" s="7"/>
      <c r="NY164" s="7"/>
      <c r="NZ164" s="7"/>
      <c r="OA164" s="7"/>
      <c r="OB164" s="7"/>
      <c r="OC164" s="7"/>
      <c r="OD164" s="7"/>
      <c r="OE164" s="7"/>
      <c r="OF164" s="7"/>
      <c r="OG164" s="7"/>
      <c r="OH164" s="7"/>
      <c r="OI164" s="7"/>
      <c r="OJ164" s="7"/>
      <c r="OK164" s="7"/>
      <c r="OL164" s="7"/>
      <c r="OM164" s="7"/>
      <c r="ON164" s="7"/>
      <c r="OO164" s="7"/>
      <c r="OP164" s="7"/>
      <c r="OQ164" s="7"/>
      <c r="OR164" s="7"/>
      <c r="OS164" s="7"/>
      <c r="OT164" s="7"/>
      <c r="OU164" s="7"/>
      <c r="OV164" s="7"/>
      <c r="OW164" s="7"/>
      <c r="OX164" s="7"/>
      <c r="OY164" s="7"/>
      <c r="OZ164" s="7"/>
      <c r="PA164" s="7"/>
      <c r="PB164" s="7"/>
      <c r="PC164" s="7"/>
      <c r="PD164" s="7"/>
      <c r="PE164" s="7"/>
      <c r="PF164" s="7"/>
      <c r="PG164" s="7"/>
      <c r="PH164" s="7"/>
      <c r="PI164" s="7"/>
      <c r="PJ164" s="7"/>
      <c r="PK164" s="7"/>
      <c r="PL164" s="7"/>
      <c r="PM164" s="7"/>
      <c r="PN164" s="7"/>
      <c r="PO164" s="7"/>
      <c r="PP164" s="7"/>
      <c r="PQ164" s="7"/>
      <c r="PR164" s="7"/>
      <c r="PS164" s="7"/>
      <c r="PT164" s="7"/>
      <c r="PU164" s="7"/>
      <c r="PV164" s="7"/>
      <c r="PW164" s="7"/>
      <c r="PX164" s="7"/>
      <c r="PY164" s="7"/>
      <c r="PZ164" s="7"/>
      <c r="QA164" s="7"/>
      <c r="QB164" s="7"/>
      <c r="QC164" s="7"/>
      <c r="QD164" s="7"/>
      <c r="QE164" s="7"/>
      <c r="QF164" s="7"/>
      <c r="QG164" s="7"/>
      <c r="QH164" s="7"/>
      <c r="QI164" s="7"/>
      <c r="QJ164" s="7"/>
      <c r="QK164" s="7"/>
      <c r="QL164" s="7"/>
      <c r="QM164" s="7"/>
      <c r="QN164" s="7"/>
      <c r="QO164" s="7"/>
      <c r="QP164" s="7"/>
      <c r="QQ164" s="7"/>
      <c r="QR164" s="7"/>
      <c r="QS164" s="7"/>
      <c r="QT164" s="7"/>
      <c r="QU164" s="7"/>
      <c r="QV164" s="7"/>
      <c r="QW164" s="7"/>
      <c r="QX164" s="7"/>
      <c r="QY164" s="7"/>
      <c r="QZ164" s="7"/>
      <c r="RA164" s="7"/>
      <c r="RB164" s="7"/>
      <c r="RC164" s="7"/>
      <c r="RD164" s="7"/>
      <c r="RE164" s="7"/>
      <c r="RF164" s="7"/>
      <c r="RG164" s="7"/>
      <c r="RH164" s="7"/>
      <c r="RI164" s="7"/>
      <c r="RJ164" s="7"/>
      <c r="RK164" s="7"/>
      <c r="RL164" s="7"/>
      <c r="RM164" s="7"/>
      <c r="RN164" s="7"/>
      <c r="RO164" s="7"/>
      <c r="RP164" s="7"/>
      <c r="RQ164" s="7"/>
      <c r="RR164" s="7"/>
      <c r="RS164" s="7"/>
      <c r="RT164" s="7"/>
      <c r="RU164" s="7"/>
      <c r="RV164" s="7"/>
      <c r="RW164" s="7"/>
      <c r="RX164" s="7"/>
      <c r="RY164" s="7"/>
      <c r="RZ164" s="7"/>
      <c r="SA164" s="7"/>
      <c r="SB164" s="7"/>
      <c r="SC164" s="7"/>
      <c r="SD164" s="7"/>
      <c r="SE164" s="7"/>
      <c r="SF164" s="7"/>
      <c r="SG164" s="7"/>
      <c r="SH164" s="7"/>
      <c r="SI164" s="7"/>
      <c r="SJ164" s="7"/>
      <c r="SK164" s="7"/>
      <c r="SL164" s="7"/>
      <c r="SM164" s="7"/>
      <c r="SN164" s="7"/>
      <c r="SO164" s="7"/>
      <c r="SP164" s="7"/>
      <c r="SQ164" s="7"/>
      <c r="SR164" s="7"/>
      <c r="SS164" s="7"/>
      <c r="ST164" s="7"/>
      <c r="SU164" s="7"/>
      <c r="SV164" s="7"/>
      <c r="SW164" s="7"/>
      <c r="SX164" s="7"/>
      <c r="SY164" s="7"/>
      <c r="SZ164" s="7"/>
      <c r="TA164" s="7"/>
      <c r="TB164" s="7"/>
      <c r="TC164" s="7"/>
      <c r="TD164" s="7"/>
      <c r="TE164" s="7"/>
      <c r="TF164" s="7"/>
      <c r="TG164" s="7"/>
      <c r="TH164" s="7"/>
      <c r="TI164" s="7"/>
      <c r="TJ164" s="7"/>
      <c r="TK164" s="7"/>
      <c r="TL164" s="7"/>
      <c r="TM164" s="7"/>
      <c r="TN164" s="7"/>
      <c r="TO164" s="7"/>
      <c r="TP164" s="7"/>
      <c r="TQ164" s="7"/>
      <c r="TR164" s="7"/>
      <c r="TS164" s="7"/>
      <c r="TT164" s="7"/>
      <c r="TU164" s="7"/>
      <c r="TV164" s="7"/>
      <c r="TW164" s="7"/>
      <c r="TX164" s="7"/>
      <c r="TY164" s="7"/>
      <c r="TZ164" s="7"/>
      <c r="UA164" s="7"/>
      <c r="UB164" s="7"/>
      <c r="UC164" s="7"/>
      <c r="UD164" s="7"/>
      <c r="UE164" s="7"/>
      <c r="UF164" s="7"/>
      <c r="UG164" s="7"/>
      <c r="UH164" s="7"/>
      <c r="UI164" s="7"/>
      <c r="UJ164" s="7"/>
      <c r="UK164" s="7"/>
      <c r="UL164" s="7"/>
      <c r="UM164" s="7"/>
      <c r="UN164" s="7"/>
      <c r="UO164" s="7"/>
      <c r="UP164" s="7"/>
      <c r="UQ164" s="7"/>
      <c r="UR164" s="7"/>
      <c r="US164" s="7"/>
      <c r="UT164" s="7"/>
      <c r="UU164" s="7"/>
      <c r="UV164" s="7"/>
      <c r="UW164" s="7"/>
      <c r="UX164" s="7"/>
      <c r="UY164" s="7"/>
      <c r="UZ164" s="7"/>
      <c r="VA164" s="7"/>
      <c r="VB164" s="7"/>
      <c r="VC164" s="7"/>
      <c r="VD164" s="7"/>
      <c r="VE164" s="7"/>
      <c r="VF164" s="7"/>
      <c r="VG164" s="7"/>
      <c r="VH164" s="7"/>
      <c r="VI164" s="7"/>
      <c r="VJ164" s="7"/>
      <c r="VK164" s="7"/>
      <c r="VL164" s="7"/>
      <c r="VM164" s="7"/>
      <c r="VN164" s="7"/>
      <c r="VO164" s="7"/>
      <c r="VP164" s="7"/>
      <c r="VQ164" s="7"/>
      <c r="VR164" s="7"/>
      <c r="VS164" s="7"/>
      <c r="VT164" s="7"/>
      <c r="VU164" s="7"/>
      <c r="VV164" s="7"/>
      <c r="VW164" s="7"/>
      <c r="VX164" s="7"/>
      <c r="VY164" s="7"/>
      <c r="VZ164" s="7"/>
      <c r="WA164" s="7"/>
      <c r="WB164" s="7"/>
      <c r="WC164" s="7"/>
      <c r="WD164" s="7"/>
      <c r="WE164" s="7"/>
      <c r="WF164" s="7"/>
      <c r="WG164" s="7"/>
      <c r="WH164" s="7"/>
      <c r="WI164" s="7"/>
      <c r="WJ164" s="7"/>
      <c r="WK164" s="7"/>
      <c r="WL164" s="7"/>
      <c r="WM164" s="7"/>
      <c r="WN164" s="7"/>
      <c r="WO164" s="7"/>
      <c r="WP164" s="7"/>
      <c r="WQ164" s="7"/>
      <c r="WR164" s="7"/>
      <c r="WS164" s="7"/>
      <c r="WT164" s="7"/>
      <c r="WU164" s="7"/>
      <c r="WV164" s="7"/>
      <c r="WW164" s="7"/>
      <c r="WX164" s="7"/>
      <c r="WY164" s="7"/>
      <c r="WZ164" s="7"/>
      <c r="XA164" s="7"/>
      <c r="XB164" s="7"/>
      <c r="XC164" s="7"/>
      <c r="XD164" s="7"/>
      <c r="XE164" s="7"/>
      <c r="XF164" s="7"/>
      <c r="XG164" s="7"/>
      <c r="XH164" s="7"/>
      <c r="XI164" s="7"/>
      <c r="XJ164" s="7"/>
      <c r="XK164" s="7"/>
      <c r="XL164" s="7"/>
      <c r="XM164" s="7"/>
      <c r="XN164" s="7"/>
      <c r="XO164" s="7"/>
      <c r="XP164" s="7"/>
      <c r="XQ164" s="7"/>
      <c r="XR164" s="7"/>
      <c r="XS164" s="7"/>
      <c r="XT164" s="7"/>
      <c r="XU164" s="7"/>
      <c r="XV164" s="7"/>
      <c r="XW164" s="7"/>
      <c r="XX164" s="7"/>
      <c r="XY164" s="7"/>
      <c r="XZ164" s="7"/>
      <c r="YA164" s="7"/>
      <c r="YB164" s="7"/>
      <c r="YC164" s="7"/>
      <c r="YD164" s="7"/>
      <c r="YE164" s="7"/>
      <c r="YF164" s="7"/>
      <c r="YG164" s="7"/>
      <c r="YH164" s="7"/>
      <c r="YI164" s="7"/>
      <c r="YJ164" s="7"/>
      <c r="YK164" s="7"/>
      <c r="YL164" s="7"/>
      <c r="YM164" s="7"/>
      <c r="YN164" s="7"/>
      <c r="YO164" s="7"/>
      <c r="YP164" s="7"/>
      <c r="YQ164" s="7"/>
      <c r="YR164" s="7"/>
      <c r="YS164" s="7"/>
      <c r="YT164" s="7"/>
      <c r="YU164" s="7"/>
      <c r="YV164" s="7"/>
      <c r="YW164" s="7"/>
      <c r="YX164" s="7"/>
      <c r="YY164" s="7"/>
      <c r="YZ164" s="7"/>
      <c r="ZA164" s="7"/>
      <c r="ZB164" s="7"/>
      <c r="ZC164" s="7"/>
      <c r="ZD164" s="7"/>
      <c r="ZE164" s="7"/>
      <c r="ZF164" s="7"/>
      <c r="ZG164" s="7"/>
      <c r="ZH164" s="7"/>
      <c r="ZI164" s="7"/>
      <c r="ZJ164" s="7"/>
      <c r="ZK164" s="7"/>
      <c r="ZL164" s="7"/>
      <c r="ZM164" s="7"/>
      <c r="ZN164" s="7"/>
      <c r="ZO164" s="7"/>
      <c r="ZP164" s="7"/>
      <c r="ZQ164" s="7"/>
      <c r="ZR164" s="7"/>
      <c r="ZS164" s="7"/>
      <c r="ZT164" s="7"/>
      <c r="ZU164" s="7"/>
      <c r="ZV164" s="7"/>
      <c r="ZW164" s="7"/>
      <c r="ZX164" s="7"/>
      <c r="ZY164" s="7"/>
      <c r="ZZ164" s="7"/>
      <c r="AAA164" s="7"/>
      <c r="AAB164" s="7"/>
      <c r="AAC164" s="7"/>
      <c r="AAD164" s="7"/>
      <c r="AAE164" s="7"/>
      <c r="AAF164" s="7"/>
      <c r="AAG164" s="7"/>
      <c r="AAH164" s="7"/>
      <c r="AAI164" s="7"/>
      <c r="AAJ164" s="7"/>
      <c r="AAK164" s="7"/>
      <c r="AAL164" s="7"/>
      <c r="AAM164" s="7"/>
      <c r="AAN164" s="7"/>
      <c r="AAO164" s="7"/>
      <c r="AAP164" s="7"/>
      <c r="AAQ164" s="7"/>
      <c r="AAR164" s="7"/>
      <c r="AAS164" s="7"/>
      <c r="AAT164" s="7"/>
      <c r="AAU164" s="7"/>
      <c r="AAV164" s="7"/>
      <c r="AAW164" s="7"/>
      <c r="AAX164" s="7"/>
      <c r="AAY164" s="7"/>
      <c r="AAZ164" s="7"/>
      <c r="ABA164" s="7"/>
      <c r="ABB164" s="7"/>
      <c r="ABC164" s="7"/>
      <c r="ABD164" s="7"/>
      <c r="ABE164" s="7"/>
      <c r="ABF164" s="7"/>
      <c r="ABG164" s="7"/>
      <c r="ABH164" s="7"/>
      <c r="ABI164" s="7"/>
      <c r="ABJ164" s="7"/>
      <c r="ABK164" s="7"/>
      <c r="ABL164" s="7"/>
      <c r="ABM164" s="7"/>
      <c r="ABN164" s="7"/>
      <c r="ABO164" s="7"/>
      <c r="ABP164" s="7"/>
      <c r="ABQ164" s="7"/>
      <c r="ABR164" s="7"/>
      <c r="ABS164" s="7"/>
      <c r="ABT164" s="7"/>
      <c r="ABU164" s="7"/>
      <c r="ABV164" s="7"/>
      <c r="ABW164" s="7"/>
      <c r="ABX164" s="7"/>
      <c r="ABY164" s="7"/>
      <c r="ABZ164" s="7"/>
      <c r="ACA164" s="7"/>
      <c r="ACB164" s="7"/>
      <c r="ACC164" s="7"/>
      <c r="ACD164" s="7"/>
      <c r="ACE164" s="7"/>
      <c r="ACF164" s="7"/>
      <c r="ACG164" s="7"/>
      <c r="ACH164" s="7"/>
      <c r="ACI164" s="7"/>
      <c r="ACJ164" s="7"/>
      <c r="ACK164" s="7"/>
      <c r="ACL164" s="7"/>
      <c r="ACM164" s="7"/>
      <c r="ACN164" s="7"/>
      <c r="ACO164" s="7"/>
      <c r="ACP164" s="7"/>
      <c r="ACQ164" s="7"/>
      <c r="ACR164" s="7"/>
      <c r="ACS164" s="7"/>
      <c r="ACT164" s="7"/>
      <c r="ACU164" s="7"/>
      <c r="ACV164" s="7"/>
      <c r="ACW164" s="7"/>
      <c r="ACX164" s="7"/>
      <c r="ACY164" s="7"/>
      <c r="ACZ164" s="7"/>
      <c r="ADA164" s="7"/>
      <c r="ADB164" s="7"/>
      <c r="ADC164" s="7"/>
      <c r="ADD164" s="7"/>
      <c r="ADE164" s="7"/>
      <c r="ADF164" s="7"/>
      <c r="ADG164" s="7"/>
      <c r="ADH164" s="7"/>
      <c r="ADI164" s="7"/>
      <c r="ADJ164" s="7"/>
      <c r="ADK164" s="7"/>
      <c r="ADL164" s="7"/>
      <c r="ADM164" s="7"/>
      <c r="ADN164" s="7"/>
      <c r="ADO164" s="7"/>
      <c r="ADP164" s="7"/>
      <c r="ADQ164" s="7"/>
      <c r="ADR164" s="7"/>
      <c r="ADS164" s="7"/>
      <c r="ADT164" s="7"/>
      <c r="ADU164" s="7"/>
      <c r="ADV164" s="7"/>
      <c r="ADW164" s="7"/>
      <c r="ADX164" s="7"/>
      <c r="ADY164" s="7"/>
      <c r="ADZ164" s="7"/>
      <c r="AEA164" s="7"/>
      <c r="AEB164" s="7"/>
      <c r="AEC164" s="7"/>
      <c r="AED164" s="7"/>
      <c r="AEE164" s="7"/>
      <c r="AEF164" s="7"/>
      <c r="AEG164" s="7"/>
      <c r="AEH164" s="7"/>
      <c r="AEI164" s="7"/>
      <c r="AEJ164" s="7"/>
      <c r="AEK164" s="7"/>
      <c r="AEL164" s="7"/>
      <c r="AEM164" s="7"/>
      <c r="AEN164" s="7"/>
      <c r="AEO164" s="7"/>
      <c r="AEP164" s="7"/>
      <c r="AEQ164" s="7"/>
      <c r="AER164" s="7"/>
      <c r="AES164" s="7"/>
      <c r="AET164" s="7"/>
      <c r="AEU164" s="7"/>
      <c r="AEV164" s="7"/>
      <c r="AEW164" s="7"/>
      <c r="AEX164" s="7"/>
      <c r="AEY164" s="7"/>
      <c r="AEZ164" s="7"/>
      <c r="AFA164" s="7"/>
      <c r="AFB164" s="7"/>
      <c r="AFC164" s="7"/>
      <c r="AFD164" s="7"/>
      <c r="AFE164" s="7"/>
      <c r="AFF164" s="7"/>
      <c r="AFG164" s="7"/>
      <c r="AFH164" s="7"/>
      <c r="AFI164" s="7"/>
      <c r="AFJ164" s="7"/>
      <c r="AFK164" s="7"/>
      <c r="AFL164" s="7"/>
      <c r="AFM164" s="7"/>
      <c r="AFN164" s="7"/>
      <c r="AFO164" s="7"/>
      <c r="AFP164" s="7"/>
      <c r="AFQ164" s="7"/>
      <c r="AFR164" s="7"/>
      <c r="AFS164" s="7"/>
      <c r="AFT164" s="7"/>
      <c r="AFU164" s="7"/>
      <c r="AFV164" s="7"/>
      <c r="AFW164" s="7"/>
      <c r="AFX164" s="7"/>
      <c r="AFY164" s="7"/>
      <c r="AFZ164" s="7"/>
      <c r="AGA164" s="7"/>
      <c r="AGB164" s="7"/>
      <c r="AGC164" s="7"/>
      <c r="AGD164" s="7"/>
      <c r="AGE164" s="7"/>
      <c r="AGF164" s="7"/>
      <c r="AGG164" s="7"/>
      <c r="AGH164" s="7"/>
      <c r="AGI164" s="7"/>
      <c r="AGJ164" s="7"/>
      <c r="AGK164" s="7"/>
      <c r="AGL164" s="7"/>
      <c r="AGM164" s="7"/>
      <c r="AGN164" s="7"/>
      <c r="AGO164" s="7"/>
      <c r="AGP164" s="7"/>
      <c r="AGQ164" s="7"/>
      <c r="AGR164" s="7"/>
      <c r="AGS164" s="7"/>
      <c r="AGT164" s="7"/>
      <c r="AGU164" s="7"/>
      <c r="AGV164" s="7"/>
      <c r="AGW164" s="7"/>
      <c r="AGX164" s="7"/>
      <c r="AGY164" s="7"/>
      <c r="AGZ164" s="7"/>
      <c r="AHA164" s="7"/>
      <c r="AHB164" s="7"/>
      <c r="AHC164" s="7"/>
      <c r="AHD164" s="7"/>
      <c r="AHE164" s="7"/>
      <c r="AHF164" s="7"/>
      <c r="AHG164" s="7"/>
      <c r="AHH164" s="7"/>
      <c r="AHI164" s="7"/>
      <c r="AHJ164" s="7"/>
      <c r="AHK164" s="7"/>
      <c r="AHL164" s="7"/>
      <c r="AHM164" s="7"/>
      <c r="AHN164" s="7"/>
      <c r="AHO164" s="7"/>
      <c r="AHP164" s="7"/>
      <c r="AHQ164" s="7"/>
      <c r="AHR164" s="7"/>
      <c r="AHS164" s="7"/>
      <c r="AHT164" s="7"/>
      <c r="AHU164" s="7"/>
      <c r="AHV164" s="7"/>
      <c r="AHW164" s="7"/>
      <c r="AHX164" s="7"/>
      <c r="AHY164" s="7"/>
      <c r="AHZ164" s="7"/>
      <c r="AIA164" s="7"/>
      <c r="AIB164" s="7"/>
      <c r="AIC164" s="7"/>
      <c r="AID164" s="7"/>
      <c r="AIE164" s="7"/>
      <c r="AIF164" s="7"/>
      <c r="AIG164" s="7"/>
      <c r="AIH164" s="7"/>
      <c r="AII164" s="7"/>
      <c r="AIJ164" s="7"/>
      <c r="AIK164" s="7"/>
      <c r="AIL164" s="7"/>
      <c r="AIM164" s="7"/>
      <c r="AIN164" s="7"/>
      <c r="AIO164" s="7"/>
      <c r="AIP164" s="7"/>
      <c r="AIQ164" s="7"/>
      <c r="AIR164" s="7"/>
      <c r="AIS164" s="7"/>
      <c r="AIT164" s="7"/>
      <c r="AIU164" s="7"/>
      <c r="AIV164" s="7"/>
      <c r="AIW164" s="7"/>
      <c r="AIX164" s="7"/>
      <c r="AIY164" s="7"/>
      <c r="AIZ164" s="7"/>
      <c r="AJA164" s="7"/>
      <c r="AJB164" s="7"/>
      <c r="AJC164" s="7"/>
      <c r="AJD164" s="7"/>
      <c r="AJE164" s="7"/>
      <c r="AJF164" s="7"/>
      <c r="AJG164" s="7"/>
      <c r="AJH164" s="7"/>
      <c r="AJI164" s="7"/>
      <c r="AJJ164" s="7"/>
      <c r="AJK164" s="7"/>
      <c r="AJL164" s="7"/>
      <c r="AJM164" s="7"/>
      <c r="AJN164" s="7"/>
      <c r="AJO164" s="7"/>
      <c r="AJP164" s="7"/>
      <c r="AJQ164" s="7"/>
      <c r="AJR164" s="7"/>
      <c r="AJS164" s="7"/>
      <c r="AJT164" s="7"/>
      <c r="AJU164" s="7"/>
      <c r="AJV164" s="7"/>
      <c r="AJW164" s="7"/>
      <c r="AJX164" s="7"/>
      <c r="AJY164" s="7"/>
      <c r="AJZ164" s="7"/>
      <c r="AKA164" s="7"/>
      <c r="AKB164" s="7"/>
      <c r="AKC164" s="7"/>
      <c r="AKD164" s="7"/>
      <c r="AKE164" s="7"/>
      <c r="AKF164" s="7"/>
      <c r="AKG164" s="7"/>
      <c r="AKH164" s="7"/>
      <c r="AKI164" s="7"/>
      <c r="AKJ164" s="7"/>
      <c r="AKK164" s="7"/>
      <c r="AKL164" s="7"/>
      <c r="AKM164" s="7"/>
      <c r="AKN164" s="7"/>
      <c r="AKO164" s="7"/>
      <c r="AKP164" s="7"/>
      <c r="AKQ164" s="7"/>
      <c r="AKR164" s="7"/>
      <c r="AKS164" s="7"/>
      <c r="AKT164" s="7"/>
      <c r="AKU164" s="7"/>
      <c r="AKV164" s="7"/>
      <c r="AKW164" s="7"/>
      <c r="AKX164" s="7"/>
      <c r="AKY164" s="7"/>
      <c r="AKZ164" s="7"/>
      <c r="ALA164" s="7"/>
      <c r="ALB164" s="7"/>
      <c r="ALC164" s="7"/>
      <c r="ALD164" s="7"/>
      <c r="ALE164" s="7"/>
      <c r="ALF164" s="7"/>
      <c r="ALG164" s="7"/>
      <c r="ALH164" s="7"/>
      <c r="ALI164" s="7"/>
      <c r="ALJ164" s="7"/>
      <c r="ALK164" s="7"/>
      <c r="ALL164" s="7"/>
      <c r="ALM164" s="7"/>
      <c r="ALN164" s="7"/>
      <c r="ALO164" s="7"/>
      <c r="ALP164" s="7"/>
      <c r="ALQ164" s="7"/>
      <c r="ALR164" s="7"/>
      <c r="ALS164" s="7"/>
      <c r="ALT164" s="7"/>
      <c r="ALU164" s="7"/>
      <c r="ALV164" s="7"/>
      <c r="ALW164" s="7"/>
      <c r="ALX164" s="7"/>
      <c r="ALY164" s="7"/>
      <c r="ALZ164" s="7"/>
      <c r="AMA164" s="7"/>
      <c r="AMB164" s="7"/>
      <c r="AMC164" s="7"/>
      <c r="AMD164" s="7"/>
      <c r="AME164" s="7"/>
      <c r="AMF164" s="7"/>
      <c r="AMG164" s="7"/>
      <c r="AMH164" s="7"/>
      <c r="AMI164" s="7"/>
      <c r="AMJ164" s="7"/>
      <c r="AMK164" s="7"/>
      <c r="AML164" s="7"/>
      <c r="AMM164" s="7"/>
      <c r="AMN164" s="7"/>
      <c r="AMO164" s="7"/>
      <c r="AMP164" s="7"/>
      <c r="AMQ164" s="7"/>
      <c r="AMR164" s="7"/>
      <c r="AMS164" s="7"/>
      <c r="AMT164" s="7"/>
      <c r="AMU164" s="7"/>
      <c r="AMV164" s="7"/>
      <c r="AMW164" s="7"/>
      <c r="AMX164" s="7"/>
      <c r="AMY164" s="7"/>
      <c r="AMZ164" s="7"/>
      <c r="ANA164" s="7"/>
      <c r="ANB164" s="7"/>
      <c r="ANC164" s="7"/>
      <c r="AND164" s="7"/>
      <c r="ANE164" s="7"/>
      <c r="ANF164" s="7"/>
      <c r="ANG164" s="7"/>
      <c r="ANH164" s="7"/>
      <c r="ANI164" s="7"/>
      <c r="ANJ164" s="7"/>
      <c r="ANK164" s="7"/>
      <c r="ANL164" s="7"/>
      <c r="ANM164" s="7"/>
      <c r="ANN164" s="7"/>
      <c r="ANO164" s="7"/>
      <c r="ANP164" s="7"/>
      <c r="ANQ164" s="7"/>
      <c r="ANR164" s="7"/>
      <c r="ANS164" s="7"/>
      <c r="ANT164" s="7"/>
      <c r="ANU164" s="7"/>
      <c r="ANV164" s="7"/>
      <c r="ANW164" s="7"/>
      <c r="ANX164" s="7"/>
      <c r="ANY164" s="7"/>
      <c r="ANZ164" s="7"/>
      <c r="AOA164" s="7"/>
      <c r="AOB164" s="7"/>
      <c r="AOC164" s="7"/>
      <c r="AOD164" s="7"/>
      <c r="AOE164" s="7"/>
      <c r="AOF164" s="7"/>
      <c r="AOG164" s="7"/>
      <c r="AOH164" s="7"/>
      <c r="AOI164" s="7"/>
      <c r="AOJ164" s="7"/>
      <c r="AOK164" s="7"/>
      <c r="AOL164" s="7"/>
      <c r="AOM164" s="7"/>
      <c r="AON164" s="7"/>
      <c r="AOO164" s="7"/>
      <c r="AOP164" s="7"/>
      <c r="AOQ164" s="7"/>
      <c r="AOR164" s="7"/>
      <c r="AOS164" s="7"/>
      <c r="AOT164" s="7"/>
      <c r="AOU164" s="7"/>
      <c r="AOV164" s="7"/>
      <c r="AOW164" s="7"/>
      <c r="AOX164" s="7"/>
      <c r="AOY164" s="7"/>
      <c r="AOZ164" s="7"/>
      <c r="APA164" s="7"/>
      <c r="APB164" s="7"/>
      <c r="APC164" s="7"/>
      <c r="APD164" s="7"/>
      <c r="APE164" s="7"/>
      <c r="APF164" s="7"/>
      <c r="APG164" s="7"/>
      <c r="APH164" s="7"/>
      <c r="API164" s="7"/>
      <c r="APJ164" s="7"/>
      <c r="APK164" s="7"/>
      <c r="APL164" s="7"/>
      <c r="APM164" s="7"/>
      <c r="APN164" s="7"/>
      <c r="APO164" s="7"/>
      <c r="APP164" s="7"/>
      <c r="APQ164" s="7"/>
      <c r="APR164" s="7"/>
      <c r="APS164" s="7"/>
      <c r="APT164" s="7"/>
      <c r="APU164" s="7"/>
      <c r="APV164" s="7"/>
      <c r="APW164" s="7"/>
      <c r="APX164" s="7"/>
      <c r="APY164" s="7"/>
      <c r="APZ164" s="7"/>
      <c r="AQA164" s="7"/>
      <c r="AQB164" s="7"/>
      <c r="AQC164" s="7"/>
      <c r="AQD164" s="7"/>
      <c r="AQE164" s="7"/>
      <c r="AQF164" s="7"/>
      <c r="AQG164" s="7"/>
      <c r="AQH164" s="7"/>
      <c r="AQI164" s="7"/>
      <c r="AQJ164" s="7"/>
      <c r="AQK164" s="7"/>
      <c r="AQL164" s="7"/>
      <c r="AQM164" s="7"/>
      <c r="AQN164" s="7"/>
      <c r="AQO164" s="7"/>
      <c r="AQP164" s="7"/>
      <c r="AQQ164" s="7"/>
      <c r="AQR164" s="7"/>
      <c r="AQS164" s="7"/>
      <c r="AQT164" s="7"/>
      <c r="AQU164" s="7"/>
      <c r="AQV164" s="7"/>
      <c r="AQW164" s="7"/>
      <c r="AQX164" s="7"/>
      <c r="AQY164" s="7"/>
      <c r="AQZ164" s="7"/>
      <c r="ARA164" s="7"/>
      <c r="ARB164" s="7"/>
      <c r="ARC164" s="7"/>
      <c r="ARD164" s="7"/>
      <c r="ARE164" s="7"/>
      <c r="ARF164" s="7"/>
      <c r="ARG164" s="7"/>
      <c r="ARH164" s="7"/>
      <c r="ARI164" s="7"/>
      <c r="ARJ164" s="7"/>
      <c r="ARK164" s="7"/>
      <c r="ARL164" s="7"/>
      <c r="ARM164" s="7"/>
      <c r="ARN164" s="7"/>
      <c r="ARO164" s="7"/>
      <c r="ARP164" s="7"/>
      <c r="ARQ164" s="7"/>
      <c r="ARR164" s="7"/>
      <c r="ARS164" s="7"/>
      <c r="ART164" s="7"/>
      <c r="ARU164" s="7"/>
      <c r="ARV164" s="7"/>
      <c r="ARW164" s="7"/>
      <c r="ARX164" s="7"/>
      <c r="ARY164" s="7"/>
      <c r="ARZ164" s="7"/>
      <c r="ASA164" s="7"/>
      <c r="ASB164" s="7"/>
      <c r="ASC164" s="7"/>
      <c r="ASD164" s="7"/>
      <c r="ASE164" s="7"/>
      <c r="ASF164" s="7"/>
      <c r="ASG164" s="7"/>
      <c r="ASH164" s="7"/>
      <c r="ASI164" s="7"/>
      <c r="ASJ164" s="7"/>
      <c r="ASK164" s="7"/>
      <c r="ASL164" s="7"/>
      <c r="ASM164" s="7"/>
      <c r="ASN164" s="7"/>
      <c r="ASO164" s="7"/>
      <c r="ASP164" s="7"/>
      <c r="ASQ164" s="7"/>
      <c r="ASR164" s="7"/>
      <c r="ASS164" s="7"/>
      <c r="AST164" s="7"/>
      <c r="ASU164" s="7"/>
      <c r="ASV164" s="7"/>
      <c r="ASW164" s="7"/>
      <c r="ASX164" s="7"/>
      <c r="ASY164" s="7"/>
      <c r="ASZ164" s="7"/>
      <c r="ATA164" s="7"/>
      <c r="ATB164" s="7"/>
      <c r="ATC164" s="7"/>
      <c r="ATD164" s="7"/>
      <c r="ATE164" s="7"/>
      <c r="ATF164" s="7"/>
      <c r="ATG164" s="7"/>
      <c r="ATH164" s="7"/>
      <c r="ATI164" s="7"/>
      <c r="ATJ164" s="7"/>
      <c r="ATK164" s="7"/>
      <c r="ATL164" s="7"/>
      <c r="ATM164" s="7"/>
      <c r="ATN164" s="7"/>
      <c r="ATO164" s="7"/>
      <c r="ATP164" s="7"/>
      <c r="ATQ164" s="7"/>
      <c r="ATR164" s="7"/>
      <c r="ATS164" s="7"/>
      <c r="ATT164" s="7"/>
      <c r="ATU164" s="7"/>
      <c r="ATV164" s="7"/>
      <c r="ATW164" s="7"/>
      <c r="ATX164" s="7"/>
      <c r="ATY164" s="7"/>
      <c r="ATZ164" s="7"/>
      <c r="AUA164" s="7"/>
      <c r="AUB164" s="7"/>
      <c r="AUC164" s="7"/>
      <c r="AUD164" s="7"/>
      <c r="AUE164" s="7"/>
      <c r="AUF164" s="7"/>
      <c r="AUG164" s="7"/>
      <c r="AUH164" s="7"/>
      <c r="AUI164" s="7"/>
      <c r="AUJ164" s="7"/>
      <c r="AUK164" s="7"/>
      <c r="AUL164" s="7"/>
      <c r="AUM164" s="7"/>
      <c r="AUN164" s="7"/>
      <c r="AUO164" s="7"/>
      <c r="AUP164" s="7"/>
      <c r="AUQ164" s="7"/>
      <c r="AUR164" s="7"/>
      <c r="AUS164" s="7"/>
      <c r="AUT164" s="7"/>
      <c r="AUU164" s="7"/>
      <c r="AUV164" s="7"/>
      <c r="AUW164" s="7"/>
      <c r="AUX164" s="7"/>
      <c r="AUY164" s="7"/>
      <c r="AUZ164" s="7"/>
      <c r="AVA164" s="7"/>
      <c r="AVB164" s="7"/>
      <c r="AVC164" s="7"/>
      <c r="AVD164" s="7"/>
      <c r="AVE164" s="7"/>
      <c r="AVF164" s="7"/>
      <c r="AVG164" s="7"/>
      <c r="AVH164" s="7"/>
      <c r="AVI164" s="7"/>
      <c r="AVJ164" s="7"/>
      <c r="AVK164" s="7"/>
      <c r="AVL164" s="7"/>
      <c r="AVM164" s="7"/>
      <c r="AVN164" s="7"/>
      <c r="AVO164" s="7"/>
      <c r="AVP164" s="7"/>
      <c r="AVQ164" s="7"/>
      <c r="AVR164" s="7"/>
      <c r="AVS164" s="7"/>
      <c r="AVT164" s="7"/>
      <c r="AVU164" s="7"/>
      <c r="AVV164" s="7"/>
      <c r="AVW164" s="7"/>
      <c r="AVX164" s="7"/>
      <c r="AVY164" s="7"/>
      <c r="AVZ164" s="7"/>
      <c r="AWA164" s="7"/>
      <c r="AWB164" s="7"/>
      <c r="AWC164" s="7"/>
      <c r="AWD164" s="7"/>
      <c r="AWE164" s="7"/>
      <c r="AWF164" s="7"/>
      <c r="AWG164" s="7"/>
      <c r="AWH164" s="7"/>
      <c r="AWI164" s="7"/>
      <c r="AWJ164" s="7"/>
      <c r="AWK164" s="7"/>
      <c r="AWL164" s="7"/>
      <c r="AWM164" s="7"/>
      <c r="AWN164" s="7"/>
      <c r="AWO164" s="7"/>
      <c r="AWP164" s="7"/>
      <c r="AWQ164" s="7"/>
      <c r="AWR164" s="7"/>
      <c r="AWS164" s="7"/>
      <c r="AWT164" s="7"/>
      <c r="AWU164" s="7"/>
      <c r="AWV164" s="7"/>
      <c r="AWW164" s="7"/>
      <c r="AWX164" s="7"/>
      <c r="AWY164" s="7"/>
      <c r="AWZ164" s="7"/>
      <c r="AXA164" s="7"/>
      <c r="AXB164" s="7"/>
      <c r="AXC164" s="7"/>
      <c r="AXD164" s="7"/>
      <c r="AXE164" s="7"/>
      <c r="AXF164" s="7"/>
      <c r="AXG164" s="7"/>
      <c r="AXH164" s="7"/>
      <c r="AXI164" s="7"/>
      <c r="AXJ164" s="7"/>
      <c r="AXK164" s="7"/>
      <c r="AXL164" s="7"/>
      <c r="AXM164" s="7"/>
      <c r="AXN164" s="7"/>
      <c r="AXO164" s="7"/>
      <c r="AXP164" s="7"/>
      <c r="AXQ164" s="7"/>
      <c r="AXR164" s="7"/>
      <c r="AXS164" s="7"/>
      <c r="AXT164" s="7"/>
      <c r="AXU164" s="7"/>
      <c r="AXV164" s="7"/>
      <c r="AXW164" s="7"/>
      <c r="AXX164" s="7"/>
      <c r="AXY164" s="7"/>
      <c r="AXZ164" s="7"/>
      <c r="AYA164" s="7"/>
      <c r="AYB164" s="7"/>
      <c r="AYC164" s="7"/>
      <c r="AYD164" s="7"/>
      <c r="AYE164" s="7"/>
      <c r="AYF164" s="7"/>
      <c r="AYG164" s="7"/>
      <c r="AYH164" s="7"/>
      <c r="AYI164" s="7"/>
      <c r="AYJ164" s="7"/>
      <c r="AYK164" s="7"/>
      <c r="AYL164" s="7"/>
      <c r="AYM164" s="7"/>
      <c r="AYN164" s="7"/>
      <c r="AYO164" s="7"/>
      <c r="AYP164" s="7"/>
      <c r="AYQ164" s="7"/>
      <c r="AYR164" s="7"/>
      <c r="AYS164" s="7"/>
      <c r="AYT164" s="7"/>
      <c r="AYU164" s="7"/>
      <c r="AYV164" s="7"/>
      <c r="AYW164" s="7"/>
      <c r="AYX164" s="7"/>
      <c r="AYY164" s="7"/>
      <c r="AYZ164" s="7"/>
      <c r="AZA164" s="7"/>
      <c r="AZB164" s="7"/>
      <c r="AZC164" s="7"/>
      <c r="AZD164" s="7"/>
      <c r="AZE164" s="7"/>
      <c r="AZF164" s="7"/>
      <c r="AZG164" s="7"/>
      <c r="AZH164" s="7"/>
      <c r="AZI164" s="7"/>
      <c r="AZJ164" s="7"/>
      <c r="AZK164" s="7"/>
      <c r="AZL164" s="7"/>
      <c r="AZM164" s="7"/>
      <c r="AZN164" s="7"/>
      <c r="AZO164" s="7"/>
      <c r="AZP164" s="7"/>
      <c r="AZQ164" s="7"/>
      <c r="AZR164" s="7"/>
      <c r="AZS164" s="7"/>
      <c r="AZT164" s="7"/>
      <c r="AZU164" s="7"/>
      <c r="AZV164" s="7"/>
      <c r="AZW164" s="7"/>
      <c r="AZX164" s="7"/>
      <c r="AZY164" s="7"/>
      <c r="AZZ164" s="7"/>
      <c r="BAA164" s="7"/>
      <c r="BAB164" s="7"/>
      <c r="BAC164" s="7"/>
      <c r="BAD164" s="7"/>
      <c r="BAE164" s="7"/>
      <c r="BAF164" s="7"/>
      <c r="BAG164" s="7"/>
      <c r="BAH164" s="7"/>
      <c r="BAI164" s="7"/>
      <c r="BAJ164" s="7"/>
      <c r="BAK164" s="7"/>
      <c r="BAL164" s="7"/>
      <c r="BAM164" s="7"/>
      <c r="BAN164" s="7"/>
      <c r="BAO164" s="7"/>
      <c r="BAP164" s="7"/>
      <c r="BAQ164" s="7"/>
      <c r="BAR164" s="7"/>
      <c r="BAS164" s="7"/>
      <c r="BAT164" s="7"/>
      <c r="BAU164" s="7"/>
      <c r="BAV164" s="7"/>
      <c r="BAW164" s="7"/>
      <c r="BAX164" s="7"/>
      <c r="BAY164" s="7"/>
      <c r="BAZ164" s="7"/>
      <c r="BBA164" s="7"/>
      <c r="BBB164" s="7"/>
      <c r="BBC164" s="7"/>
      <c r="BBD164" s="7"/>
      <c r="BBE164" s="7"/>
      <c r="BBF164" s="7"/>
      <c r="BBG164" s="7"/>
      <c r="BBH164" s="7"/>
      <c r="BBI164" s="7"/>
      <c r="BBJ164" s="7"/>
      <c r="BBK164" s="7"/>
      <c r="BBL164" s="7"/>
      <c r="BBM164" s="7"/>
      <c r="BBN164" s="7"/>
      <c r="BBO164" s="7"/>
      <c r="BBP164" s="7"/>
      <c r="BBQ164" s="7"/>
      <c r="BBR164" s="7"/>
      <c r="BBS164" s="7"/>
      <c r="BBT164" s="7"/>
      <c r="BBU164" s="7"/>
      <c r="BBV164" s="7"/>
      <c r="BBW164" s="7"/>
      <c r="BBX164" s="7"/>
      <c r="BBY164" s="7"/>
      <c r="BBZ164" s="7"/>
      <c r="BCA164" s="7"/>
      <c r="BCB164" s="7"/>
      <c r="BCC164" s="7"/>
      <c r="BCD164" s="7"/>
      <c r="BCE164" s="7"/>
      <c r="BCF164" s="7"/>
      <c r="BCG164" s="7"/>
      <c r="BCH164" s="7"/>
      <c r="BCI164" s="7"/>
      <c r="BCJ164" s="7"/>
      <c r="BCK164" s="7"/>
      <c r="BCL164" s="7"/>
      <c r="BCM164" s="7"/>
      <c r="BCN164" s="7"/>
      <c r="BCO164" s="7"/>
      <c r="BCP164" s="7"/>
      <c r="BCQ164" s="7"/>
      <c r="BCR164" s="7"/>
      <c r="BCS164" s="7"/>
      <c r="BCT164" s="7"/>
      <c r="BCU164" s="7"/>
      <c r="BCV164" s="7"/>
      <c r="BCW164" s="7"/>
      <c r="BCX164" s="7"/>
      <c r="BCY164" s="7"/>
      <c r="BCZ164" s="7"/>
      <c r="BDA164" s="7"/>
      <c r="BDB164" s="7"/>
      <c r="BDC164" s="7"/>
      <c r="BDD164" s="7"/>
      <c r="BDE164" s="7"/>
      <c r="BDF164" s="7"/>
      <c r="BDG164" s="7"/>
      <c r="BDH164" s="7"/>
      <c r="BDI164" s="7"/>
      <c r="BDJ164" s="7"/>
      <c r="BDK164" s="7"/>
      <c r="BDL164" s="7"/>
      <c r="BDM164" s="7"/>
      <c r="BDN164" s="7"/>
      <c r="BDO164" s="7"/>
      <c r="BDP164" s="7"/>
      <c r="BDQ164" s="7"/>
      <c r="BDR164" s="7"/>
      <c r="BDS164" s="7"/>
      <c r="BDT164" s="7"/>
      <c r="BDU164" s="7"/>
      <c r="BDV164" s="7"/>
      <c r="BDW164" s="7"/>
      <c r="BDX164" s="7"/>
      <c r="BDY164" s="7"/>
      <c r="BDZ164" s="7"/>
      <c r="BEA164" s="7"/>
      <c r="BEB164" s="7"/>
      <c r="BEC164" s="7"/>
      <c r="BED164" s="7"/>
      <c r="BEE164" s="7"/>
      <c r="BEF164" s="7"/>
      <c r="BEG164" s="7"/>
      <c r="BEH164" s="7"/>
      <c r="BEI164" s="7"/>
      <c r="BEJ164" s="7"/>
      <c r="BEK164" s="7"/>
      <c r="BEL164" s="7"/>
      <c r="BEM164" s="7"/>
      <c r="BEN164" s="7"/>
      <c r="BEO164" s="7"/>
      <c r="BEP164" s="7"/>
      <c r="BEQ164" s="7"/>
      <c r="BER164" s="7"/>
      <c r="BES164" s="7"/>
      <c r="BET164" s="7"/>
      <c r="BEU164" s="7"/>
      <c r="BEV164" s="7"/>
      <c r="BEW164" s="7"/>
      <c r="BEX164" s="7"/>
      <c r="BEY164" s="7"/>
      <c r="BEZ164" s="7"/>
      <c r="BFA164" s="7"/>
      <c r="BFB164" s="7"/>
      <c r="BFC164" s="7"/>
      <c r="BFD164" s="7"/>
      <c r="BFE164" s="7"/>
      <c r="BFF164" s="7"/>
      <c r="BFG164" s="7"/>
      <c r="BFH164" s="7"/>
      <c r="BFI164" s="7"/>
      <c r="BFJ164" s="7"/>
      <c r="BFK164" s="7"/>
      <c r="BFL164" s="7"/>
      <c r="BFM164" s="7"/>
      <c r="BFN164" s="7"/>
      <c r="BFO164" s="7"/>
      <c r="BFP164" s="7"/>
      <c r="BFQ164" s="7"/>
      <c r="BFR164" s="7"/>
      <c r="BFS164" s="7"/>
      <c r="BFT164" s="7"/>
      <c r="BFU164" s="7"/>
      <c r="BFV164" s="7"/>
      <c r="BFW164" s="7"/>
      <c r="BFX164" s="7"/>
      <c r="BFY164" s="7"/>
      <c r="BFZ164" s="7"/>
      <c r="BGA164" s="7"/>
      <c r="BGB164" s="7"/>
      <c r="BGC164" s="7"/>
      <c r="BGD164" s="7"/>
      <c r="BGE164" s="7"/>
      <c r="BGF164" s="7"/>
      <c r="BGG164" s="7"/>
      <c r="BGH164" s="7"/>
      <c r="BGI164" s="7"/>
      <c r="BGJ164" s="7"/>
      <c r="BGK164" s="7"/>
      <c r="BGL164" s="7"/>
      <c r="BGM164" s="7"/>
      <c r="BGN164" s="7"/>
      <c r="BGO164" s="7"/>
      <c r="BGP164" s="7"/>
      <c r="BGQ164" s="7"/>
      <c r="BGR164" s="7"/>
      <c r="BGS164" s="7"/>
      <c r="BGT164" s="7"/>
      <c r="BGU164" s="7"/>
      <c r="BGV164" s="7"/>
      <c r="BGW164" s="7"/>
      <c r="BGX164" s="7"/>
      <c r="BGY164" s="7"/>
      <c r="BGZ164" s="7"/>
      <c r="BHA164" s="7"/>
      <c r="BHB164" s="7"/>
      <c r="BHC164" s="7"/>
      <c r="BHD164" s="7"/>
      <c r="BHE164" s="7"/>
      <c r="BHF164" s="7"/>
      <c r="BHG164" s="7"/>
      <c r="BHH164" s="7"/>
      <c r="BHI164" s="7"/>
      <c r="BHJ164" s="7"/>
      <c r="BHK164" s="7"/>
      <c r="BHL164" s="7"/>
      <c r="BHM164" s="7"/>
      <c r="BHN164" s="7"/>
      <c r="BHO164" s="7"/>
      <c r="BHP164" s="7"/>
      <c r="BHQ164" s="7"/>
      <c r="BHR164" s="7"/>
      <c r="BHS164" s="7"/>
      <c r="BHT164" s="7"/>
      <c r="BHU164" s="7"/>
      <c r="BHV164" s="7"/>
      <c r="BHW164" s="7"/>
      <c r="BHX164" s="7"/>
      <c r="BHY164" s="7"/>
      <c r="BHZ164" s="7"/>
      <c r="BIA164" s="7"/>
      <c r="BIB164" s="7"/>
      <c r="BIC164" s="7"/>
      <c r="BID164" s="7"/>
      <c r="BIE164" s="7"/>
      <c r="BIF164" s="7"/>
      <c r="BIG164" s="7"/>
      <c r="BIH164" s="7"/>
      <c r="BII164" s="7"/>
      <c r="BIJ164" s="7"/>
      <c r="BIK164" s="7"/>
      <c r="BIL164" s="7"/>
      <c r="BIM164" s="7"/>
      <c r="BIN164" s="7"/>
      <c r="BIO164" s="7"/>
      <c r="BIP164" s="7"/>
      <c r="BIQ164" s="7"/>
      <c r="BIR164" s="7"/>
      <c r="BIS164" s="7"/>
      <c r="BIT164" s="7"/>
      <c r="BIU164" s="7"/>
      <c r="BIV164" s="7"/>
      <c r="BIW164" s="7"/>
      <c r="BIX164" s="7"/>
      <c r="BIY164" s="7"/>
      <c r="BIZ164" s="7"/>
      <c r="BJA164" s="7"/>
      <c r="BJB164" s="7"/>
      <c r="BJC164" s="7"/>
      <c r="BJD164" s="7"/>
      <c r="BJE164" s="7"/>
      <c r="BJF164" s="7"/>
      <c r="BJG164" s="7"/>
      <c r="BJH164" s="7"/>
      <c r="BJI164" s="7"/>
      <c r="BJJ164" s="7"/>
      <c r="BJK164" s="7"/>
      <c r="BJL164" s="7"/>
      <c r="BJM164" s="7"/>
      <c r="BJN164" s="7"/>
      <c r="BJO164" s="7"/>
      <c r="BJP164" s="7"/>
      <c r="BJQ164" s="7"/>
      <c r="BJR164" s="7"/>
      <c r="BJS164" s="7"/>
      <c r="BJT164" s="7"/>
      <c r="BJU164" s="7"/>
      <c r="BJV164" s="7"/>
      <c r="BJW164" s="7"/>
      <c r="BJX164" s="7"/>
      <c r="BJY164" s="7"/>
      <c r="BJZ164" s="7"/>
      <c r="BKA164" s="7"/>
      <c r="BKB164" s="7"/>
      <c r="BKC164" s="7"/>
      <c r="BKD164" s="7"/>
      <c r="BKE164" s="7"/>
      <c r="BKF164" s="7"/>
      <c r="BKG164" s="7"/>
      <c r="BKH164" s="7"/>
      <c r="BKI164" s="7"/>
      <c r="BKJ164" s="7"/>
      <c r="BKK164" s="7"/>
      <c r="BKL164" s="7"/>
      <c r="BKM164" s="7"/>
      <c r="BKN164" s="7"/>
      <c r="BKO164" s="7"/>
      <c r="BKP164" s="7"/>
      <c r="BKQ164" s="7"/>
      <c r="BKR164" s="7"/>
      <c r="BKS164" s="7"/>
      <c r="BKT164" s="7"/>
      <c r="BKU164" s="7"/>
      <c r="BKV164" s="7"/>
      <c r="BKW164" s="7"/>
      <c r="BKX164" s="7"/>
      <c r="BKY164" s="7"/>
      <c r="BKZ164" s="7"/>
      <c r="BLA164" s="7"/>
      <c r="BLB164" s="7"/>
      <c r="BLC164" s="7"/>
      <c r="BLD164" s="7"/>
      <c r="BLE164" s="7"/>
      <c r="BLF164" s="7"/>
      <c r="BLG164" s="7"/>
      <c r="BLH164" s="7"/>
      <c r="BLI164" s="7"/>
      <c r="BLJ164" s="7"/>
      <c r="BLK164" s="7"/>
      <c r="BLL164" s="7"/>
      <c r="BLM164" s="7"/>
      <c r="BLN164" s="7"/>
      <c r="BLO164" s="7"/>
      <c r="BLP164" s="7"/>
      <c r="BLQ164" s="7"/>
      <c r="BLR164" s="7"/>
      <c r="BLS164" s="7"/>
      <c r="BLT164" s="7"/>
      <c r="BLU164" s="7"/>
      <c r="BLV164" s="7"/>
      <c r="BLW164" s="7"/>
      <c r="BLX164" s="7"/>
      <c r="BLY164" s="7"/>
      <c r="BLZ164" s="7"/>
      <c r="BMA164" s="7"/>
      <c r="BMB164" s="7"/>
      <c r="BMC164" s="7"/>
      <c r="BMD164" s="7"/>
      <c r="BME164" s="7"/>
      <c r="BMF164" s="7"/>
      <c r="BMG164" s="7"/>
      <c r="BMH164" s="7"/>
      <c r="BMI164" s="7"/>
      <c r="BMJ164" s="7"/>
      <c r="BMK164" s="7"/>
      <c r="BML164" s="7"/>
      <c r="BMM164" s="7"/>
      <c r="BMN164" s="7"/>
      <c r="BMO164" s="7"/>
      <c r="BMP164" s="7"/>
      <c r="BMQ164" s="7"/>
      <c r="BMR164" s="7"/>
      <c r="BMS164" s="7"/>
      <c r="BMT164" s="7"/>
      <c r="BMU164" s="7"/>
      <c r="BMV164" s="7"/>
      <c r="BMW164" s="7"/>
      <c r="BMX164" s="7"/>
      <c r="BMY164" s="7"/>
      <c r="BMZ164" s="7"/>
      <c r="BNA164" s="7"/>
      <c r="BNB164" s="7"/>
      <c r="BNC164" s="7"/>
      <c r="BND164" s="7"/>
      <c r="BNE164" s="7"/>
      <c r="BNF164" s="7"/>
      <c r="BNG164" s="7"/>
      <c r="BNH164" s="7"/>
      <c r="BNI164" s="7"/>
      <c r="BNJ164" s="7"/>
      <c r="BNK164" s="7"/>
      <c r="BNL164" s="7"/>
      <c r="BNM164" s="7"/>
      <c r="BNN164" s="7"/>
      <c r="BNO164" s="7"/>
      <c r="BNP164" s="7"/>
      <c r="BNQ164" s="7"/>
      <c r="BNR164" s="7"/>
      <c r="BNS164" s="7"/>
      <c r="BNT164" s="7"/>
      <c r="BNU164" s="7"/>
      <c r="BNV164" s="7"/>
      <c r="BNW164" s="7"/>
      <c r="BNX164" s="7"/>
      <c r="BNY164" s="7"/>
      <c r="BNZ164" s="7"/>
      <c r="BOA164" s="7"/>
      <c r="BOB164" s="7"/>
      <c r="BOC164" s="7"/>
      <c r="BOD164" s="7"/>
      <c r="BOE164" s="7"/>
      <c r="BOF164" s="7"/>
      <c r="BOG164" s="7"/>
      <c r="BOH164" s="7"/>
      <c r="BOI164" s="7"/>
      <c r="BOJ164" s="7"/>
      <c r="BOK164" s="7"/>
      <c r="BOL164" s="7"/>
      <c r="BOM164" s="7"/>
      <c r="BON164" s="7"/>
      <c r="BOO164" s="7"/>
      <c r="BOP164" s="7"/>
      <c r="BOQ164" s="7"/>
      <c r="BOR164" s="7"/>
      <c r="BOS164" s="7"/>
      <c r="BOT164" s="7"/>
      <c r="BOU164" s="7"/>
      <c r="BOV164" s="7"/>
      <c r="BOW164" s="7"/>
      <c r="BOX164" s="7"/>
      <c r="BOY164" s="7"/>
      <c r="BOZ164" s="7"/>
      <c r="BPA164" s="7"/>
      <c r="BPB164" s="7"/>
      <c r="BPC164" s="7"/>
      <c r="BPD164" s="7"/>
      <c r="BPE164" s="7"/>
      <c r="BPF164" s="7"/>
      <c r="BPG164" s="7"/>
      <c r="BPH164" s="7"/>
      <c r="BPI164" s="7"/>
      <c r="BPJ164" s="7"/>
      <c r="BPK164" s="7"/>
      <c r="BPL164" s="7"/>
      <c r="BPM164" s="7"/>
      <c r="BPN164" s="7"/>
      <c r="BPO164" s="7"/>
      <c r="BPP164" s="7"/>
      <c r="BPQ164" s="7"/>
      <c r="BPR164" s="7"/>
      <c r="BPS164" s="7"/>
      <c r="BPT164" s="7"/>
      <c r="BPU164" s="7"/>
      <c r="BPV164" s="7"/>
      <c r="BPW164" s="7"/>
      <c r="BPX164" s="7"/>
      <c r="BPY164" s="7"/>
      <c r="BPZ164" s="7"/>
      <c r="BQA164" s="7"/>
      <c r="BQB164" s="7"/>
      <c r="BQC164" s="7"/>
      <c r="BQD164" s="7"/>
      <c r="BQE164" s="7"/>
      <c r="BQF164" s="7"/>
      <c r="BQG164" s="7"/>
      <c r="BQH164" s="7"/>
      <c r="BQI164" s="7"/>
      <c r="BQJ164" s="7"/>
      <c r="BQK164" s="7"/>
      <c r="BQL164" s="7"/>
      <c r="BQM164" s="7"/>
      <c r="BQN164" s="7"/>
      <c r="BQO164" s="7"/>
      <c r="BQP164" s="7"/>
      <c r="BQQ164" s="7"/>
      <c r="BQR164" s="7"/>
      <c r="BQS164" s="7"/>
      <c r="BQT164" s="7"/>
      <c r="BQU164" s="7"/>
      <c r="BQV164" s="7"/>
      <c r="BQW164" s="7"/>
      <c r="BQX164" s="7"/>
      <c r="BQY164" s="7"/>
      <c r="BQZ164" s="7"/>
      <c r="BRA164" s="7"/>
      <c r="BRB164" s="7"/>
      <c r="BRC164" s="7"/>
      <c r="BRD164" s="7"/>
      <c r="BRE164" s="7"/>
      <c r="BRF164" s="7"/>
      <c r="BRG164" s="7"/>
      <c r="BRH164" s="7"/>
      <c r="BRI164" s="7"/>
      <c r="BRJ164" s="7"/>
      <c r="BRK164" s="7"/>
      <c r="BRL164" s="7"/>
      <c r="BRM164" s="7"/>
      <c r="BRN164" s="7"/>
      <c r="BRO164" s="7"/>
      <c r="BRP164" s="7"/>
      <c r="BRQ164" s="7"/>
      <c r="BRR164" s="7"/>
      <c r="BRS164" s="7"/>
      <c r="BRT164" s="7"/>
      <c r="BRU164" s="7"/>
      <c r="BRV164" s="7"/>
      <c r="BRW164" s="7"/>
      <c r="BRX164" s="7"/>
      <c r="BRY164" s="7"/>
      <c r="BRZ164" s="7"/>
      <c r="BSA164" s="7"/>
      <c r="BSB164" s="7"/>
      <c r="BSC164" s="7"/>
      <c r="BSD164" s="7"/>
      <c r="BSE164" s="7"/>
      <c r="BSF164" s="7"/>
      <c r="BSG164" s="7"/>
      <c r="BSH164" s="7"/>
      <c r="BSI164" s="7"/>
      <c r="BSJ164" s="7"/>
      <c r="BSK164" s="7"/>
      <c r="BSL164" s="7"/>
      <c r="BSM164" s="7"/>
      <c r="BSN164" s="7"/>
      <c r="BSO164" s="7"/>
      <c r="BSP164" s="7"/>
      <c r="BSQ164" s="7"/>
      <c r="BSR164" s="7"/>
      <c r="BSS164" s="7"/>
      <c r="BST164" s="7"/>
      <c r="BSU164" s="7"/>
      <c r="BSV164" s="7"/>
      <c r="BSW164" s="7"/>
      <c r="BSX164" s="7"/>
      <c r="BSY164" s="7"/>
      <c r="BSZ164" s="7"/>
      <c r="BTA164" s="7"/>
      <c r="BTB164" s="7"/>
      <c r="BTC164" s="7"/>
      <c r="BTD164" s="7"/>
      <c r="BTE164" s="7"/>
      <c r="BTF164" s="7"/>
      <c r="BTG164" s="7"/>
      <c r="BTH164" s="7"/>
      <c r="BTI164" s="7"/>
      <c r="BTJ164" s="7"/>
      <c r="BTK164" s="7"/>
      <c r="BTL164" s="7"/>
      <c r="BTM164" s="7"/>
      <c r="BTN164" s="7"/>
      <c r="BTO164" s="7"/>
      <c r="BTP164" s="7"/>
      <c r="BTQ164" s="7"/>
      <c r="BTR164" s="7"/>
      <c r="BTS164" s="7"/>
      <c r="BTT164" s="7"/>
      <c r="BTU164" s="7"/>
      <c r="BTV164" s="7"/>
      <c r="BTW164" s="7"/>
      <c r="BTX164" s="7"/>
      <c r="BTY164" s="7"/>
      <c r="BTZ164" s="7"/>
      <c r="BUA164" s="7"/>
      <c r="BUB164" s="7"/>
      <c r="BUC164" s="7"/>
      <c r="BUD164" s="7"/>
      <c r="BUE164" s="7"/>
      <c r="BUF164" s="7"/>
      <c r="BUG164" s="7"/>
      <c r="BUH164" s="7"/>
      <c r="BUI164" s="7"/>
      <c r="BUJ164" s="7"/>
      <c r="BUK164" s="7"/>
      <c r="BUL164" s="7"/>
      <c r="BUM164" s="7"/>
      <c r="BUN164" s="7"/>
      <c r="BUO164" s="7"/>
      <c r="BUP164" s="7"/>
      <c r="BUQ164" s="7"/>
      <c r="BUR164" s="7"/>
      <c r="BUS164" s="7"/>
      <c r="BUT164" s="7"/>
      <c r="BUU164" s="7"/>
      <c r="BUV164" s="7"/>
      <c r="BUW164" s="7"/>
      <c r="BUX164" s="7"/>
      <c r="BUY164" s="7"/>
      <c r="BUZ164" s="7"/>
      <c r="BVA164" s="7"/>
      <c r="BVB164" s="7"/>
      <c r="BVC164" s="7"/>
      <c r="BVD164" s="7"/>
      <c r="BVE164" s="7"/>
      <c r="BVF164" s="7"/>
      <c r="BVG164" s="7"/>
      <c r="BVH164" s="7"/>
      <c r="BVI164" s="7"/>
      <c r="BVJ164" s="7"/>
      <c r="BVK164" s="7"/>
      <c r="BVL164" s="7"/>
      <c r="BVM164" s="7"/>
      <c r="BVN164" s="7"/>
      <c r="BVO164" s="7"/>
      <c r="BVP164" s="7"/>
      <c r="BVQ164" s="7"/>
      <c r="BVR164" s="7"/>
      <c r="BVS164" s="7"/>
      <c r="BVT164" s="7"/>
      <c r="BVU164" s="7"/>
      <c r="BVV164" s="7"/>
      <c r="BVW164" s="7"/>
      <c r="BVX164" s="7"/>
      <c r="BVY164" s="7"/>
      <c r="BVZ164" s="7"/>
      <c r="BWA164" s="7"/>
      <c r="BWB164" s="7"/>
      <c r="BWC164" s="7"/>
      <c r="BWD164" s="7"/>
      <c r="BWE164" s="7"/>
      <c r="BWF164" s="7"/>
      <c r="BWG164" s="7"/>
      <c r="BWH164" s="7"/>
      <c r="BWI164" s="7"/>
      <c r="BWJ164" s="7"/>
      <c r="BWK164" s="7"/>
      <c r="BWL164" s="7"/>
      <c r="BWM164" s="7"/>
      <c r="BWN164" s="7"/>
      <c r="BWO164" s="7"/>
      <c r="BWP164" s="7"/>
      <c r="BWQ164" s="7"/>
      <c r="BWR164" s="7"/>
      <c r="BWS164" s="7"/>
      <c r="BWT164" s="7"/>
      <c r="BWU164" s="7"/>
      <c r="BWV164" s="7"/>
      <c r="BWW164" s="7"/>
      <c r="BWX164" s="7"/>
      <c r="BWY164" s="7"/>
      <c r="BWZ164" s="7"/>
      <c r="BXA164" s="7"/>
      <c r="BXB164" s="7"/>
      <c r="BXC164" s="7"/>
      <c r="BXD164" s="7"/>
      <c r="BXE164" s="7"/>
      <c r="BXF164" s="7"/>
      <c r="BXG164" s="7"/>
      <c r="BXH164" s="7"/>
      <c r="BXI164" s="7"/>
      <c r="BXJ164" s="7"/>
      <c r="BXK164" s="7"/>
      <c r="BXL164" s="7"/>
      <c r="BXM164" s="7"/>
      <c r="BXN164" s="7"/>
      <c r="BXO164" s="7"/>
      <c r="BXP164" s="7"/>
      <c r="BXQ164" s="7"/>
      <c r="BXR164" s="7"/>
      <c r="BXS164" s="7"/>
      <c r="BXT164" s="7"/>
      <c r="BXU164" s="7"/>
      <c r="BXV164" s="7"/>
      <c r="BXW164" s="7"/>
      <c r="BXX164" s="7"/>
      <c r="BXY164" s="7"/>
      <c r="BXZ164" s="7"/>
      <c r="BYA164" s="7"/>
      <c r="BYB164" s="7"/>
      <c r="BYC164" s="7"/>
      <c r="BYD164" s="7"/>
      <c r="BYE164" s="7"/>
      <c r="BYF164" s="7"/>
      <c r="BYG164" s="7"/>
      <c r="BYH164" s="7"/>
      <c r="BYI164" s="7"/>
      <c r="BYJ164" s="7"/>
      <c r="BYK164" s="7"/>
      <c r="BYL164" s="7"/>
      <c r="BYM164" s="7"/>
      <c r="BYN164" s="7"/>
      <c r="BYO164" s="7"/>
      <c r="BYP164" s="7"/>
      <c r="BYQ164" s="7"/>
      <c r="BYR164" s="7"/>
      <c r="BYS164" s="7"/>
      <c r="BYT164" s="7"/>
      <c r="BYU164" s="7"/>
      <c r="BYV164" s="7"/>
      <c r="BYW164" s="7"/>
      <c r="BYX164" s="7"/>
      <c r="BYY164" s="7"/>
      <c r="BYZ164" s="7"/>
      <c r="BZA164" s="7"/>
      <c r="BZB164" s="7"/>
      <c r="BZC164" s="7"/>
      <c r="BZD164" s="7"/>
      <c r="BZE164" s="7"/>
      <c r="BZF164" s="7"/>
      <c r="BZG164" s="7"/>
      <c r="BZH164" s="7"/>
      <c r="BZI164" s="7"/>
      <c r="BZJ164" s="7"/>
      <c r="BZK164" s="7"/>
      <c r="BZL164" s="7"/>
      <c r="BZM164" s="7"/>
      <c r="BZN164" s="7"/>
      <c r="BZO164" s="7"/>
      <c r="BZP164" s="7"/>
      <c r="BZQ164" s="7"/>
      <c r="BZR164" s="7"/>
      <c r="BZS164" s="7"/>
      <c r="BZT164" s="7"/>
      <c r="BZU164" s="7"/>
      <c r="BZV164" s="7"/>
      <c r="BZW164" s="7"/>
      <c r="BZX164" s="7"/>
      <c r="BZY164" s="7"/>
      <c r="BZZ164" s="7"/>
      <c r="CAA164" s="7"/>
      <c r="CAB164" s="7"/>
      <c r="CAC164" s="7"/>
      <c r="CAD164" s="7"/>
      <c r="CAE164" s="7"/>
      <c r="CAF164" s="7"/>
      <c r="CAG164" s="7"/>
      <c r="CAH164" s="7"/>
      <c r="CAI164" s="7"/>
      <c r="CAJ164" s="7"/>
      <c r="CAK164" s="7"/>
      <c r="CAL164" s="7"/>
      <c r="CAM164" s="7"/>
      <c r="CAN164" s="7"/>
      <c r="CAO164" s="7"/>
      <c r="CAP164" s="7"/>
      <c r="CAQ164" s="7"/>
      <c r="CAR164" s="7"/>
      <c r="CAS164" s="7"/>
      <c r="CAT164" s="7"/>
      <c r="CAU164" s="7"/>
      <c r="CAV164" s="7"/>
      <c r="CAW164" s="7"/>
      <c r="CAX164" s="7"/>
      <c r="CAY164" s="7"/>
      <c r="CAZ164" s="7"/>
      <c r="CBA164" s="7"/>
      <c r="CBB164" s="7"/>
      <c r="CBC164" s="7"/>
      <c r="CBD164" s="7"/>
      <c r="CBE164" s="7"/>
      <c r="CBF164" s="7"/>
      <c r="CBG164" s="7"/>
      <c r="CBH164" s="7"/>
      <c r="CBI164" s="7"/>
      <c r="CBJ164" s="7"/>
      <c r="CBK164" s="7"/>
      <c r="CBL164" s="7"/>
      <c r="CBM164" s="7"/>
      <c r="CBN164" s="7"/>
      <c r="CBO164" s="7"/>
      <c r="CBP164" s="7"/>
      <c r="CBQ164" s="7"/>
      <c r="CBR164" s="7"/>
      <c r="CBS164" s="7"/>
      <c r="CBT164" s="7"/>
      <c r="CBU164" s="7"/>
      <c r="CBV164" s="7"/>
      <c r="CBW164" s="7"/>
      <c r="CBX164" s="7"/>
      <c r="CBY164" s="7"/>
      <c r="CBZ164" s="7"/>
      <c r="CCA164" s="7"/>
      <c r="CCB164" s="7"/>
      <c r="CCC164" s="7"/>
      <c r="CCD164" s="7"/>
      <c r="CCE164" s="7"/>
      <c r="CCF164" s="7"/>
      <c r="CCG164" s="7"/>
      <c r="CCH164" s="7"/>
      <c r="CCI164" s="7"/>
      <c r="CCJ164" s="7"/>
      <c r="CCK164" s="7"/>
      <c r="CCL164" s="7"/>
      <c r="CCM164" s="7"/>
      <c r="CCN164" s="7"/>
      <c r="CCO164" s="7"/>
      <c r="CCP164" s="7"/>
      <c r="CCQ164" s="7"/>
      <c r="CCR164" s="7"/>
      <c r="CCS164" s="7"/>
      <c r="CCT164" s="7"/>
      <c r="CCU164" s="7"/>
      <c r="CCV164" s="7"/>
      <c r="CCW164" s="7"/>
      <c r="CCX164" s="7"/>
      <c r="CCY164" s="7"/>
      <c r="CCZ164" s="7"/>
      <c r="CDA164" s="7"/>
      <c r="CDB164" s="7"/>
      <c r="CDC164" s="7"/>
      <c r="CDD164" s="7"/>
      <c r="CDE164" s="7"/>
      <c r="CDF164" s="7"/>
      <c r="CDG164" s="7"/>
      <c r="CDH164" s="7"/>
      <c r="CDI164" s="7"/>
      <c r="CDJ164" s="7"/>
      <c r="CDK164" s="7"/>
      <c r="CDL164" s="7"/>
      <c r="CDM164" s="7"/>
      <c r="CDN164" s="7"/>
      <c r="CDO164" s="7"/>
      <c r="CDP164" s="7"/>
      <c r="CDQ164" s="7"/>
      <c r="CDR164" s="7"/>
      <c r="CDS164" s="7"/>
      <c r="CDT164" s="7"/>
      <c r="CDU164" s="7"/>
      <c r="CDV164" s="7"/>
      <c r="CDW164" s="7"/>
      <c r="CDX164" s="7"/>
      <c r="CDY164" s="7"/>
      <c r="CDZ164" s="7"/>
      <c r="CEA164" s="7"/>
      <c r="CEB164" s="7"/>
      <c r="CEC164" s="7"/>
      <c r="CED164" s="7"/>
      <c r="CEE164" s="7"/>
      <c r="CEF164" s="7"/>
      <c r="CEG164" s="7"/>
      <c r="CEH164" s="7"/>
      <c r="CEI164" s="7"/>
      <c r="CEJ164" s="7"/>
      <c r="CEK164" s="7"/>
      <c r="CEL164" s="7"/>
      <c r="CEM164" s="7"/>
      <c r="CEN164" s="7"/>
      <c r="CEO164" s="7"/>
      <c r="CEP164" s="7"/>
      <c r="CEQ164" s="7"/>
      <c r="CER164" s="7"/>
      <c r="CES164" s="7"/>
      <c r="CET164" s="7"/>
      <c r="CEU164" s="7"/>
      <c r="CEV164" s="7"/>
      <c r="CEW164" s="7"/>
      <c r="CEX164" s="7"/>
      <c r="CEY164" s="7"/>
      <c r="CEZ164" s="7"/>
      <c r="CFA164" s="7"/>
      <c r="CFB164" s="7"/>
      <c r="CFC164" s="7"/>
      <c r="CFD164" s="7"/>
      <c r="CFE164" s="7"/>
      <c r="CFF164" s="7"/>
      <c r="CFG164" s="7"/>
      <c r="CFH164" s="7"/>
      <c r="CFI164" s="7"/>
      <c r="CFJ164" s="7"/>
      <c r="CFK164" s="7"/>
      <c r="CFL164" s="7"/>
      <c r="CFM164" s="7"/>
      <c r="CFN164" s="7"/>
      <c r="CFO164" s="7"/>
      <c r="CFP164" s="7"/>
      <c r="CFQ164" s="7"/>
      <c r="CFR164" s="7"/>
      <c r="CFS164" s="7"/>
      <c r="CFT164" s="7"/>
      <c r="CFU164" s="7"/>
      <c r="CFV164" s="7"/>
      <c r="CFW164" s="7"/>
      <c r="CFX164" s="7"/>
      <c r="CFY164" s="7"/>
      <c r="CFZ164" s="7"/>
      <c r="CGA164" s="7"/>
      <c r="CGB164" s="7"/>
      <c r="CGC164" s="7"/>
      <c r="CGD164" s="7"/>
      <c r="CGE164" s="7"/>
      <c r="CGF164" s="7"/>
      <c r="CGG164" s="7"/>
      <c r="CGH164" s="7"/>
      <c r="CGI164" s="7"/>
      <c r="CGJ164" s="7"/>
      <c r="CGK164" s="7"/>
      <c r="CGL164" s="7"/>
      <c r="CGM164" s="7"/>
      <c r="CGN164" s="7"/>
      <c r="CGO164" s="7"/>
      <c r="CGP164" s="7"/>
      <c r="CGQ164" s="7"/>
      <c r="CGR164" s="7"/>
      <c r="CGS164" s="7"/>
      <c r="CGT164" s="7"/>
      <c r="CGU164" s="7"/>
      <c r="CGV164" s="7"/>
      <c r="CGW164" s="7"/>
      <c r="CGX164" s="7"/>
      <c r="CGY164" s="7"/>
      <c r="CGZ164" s="7"/>
      <c r="CHA164" s="7"/>
      <c r="CHB164" s="7"/>
      <c r="CHC164" s="7"/>
      <c r="CHD164" s="7"/>
      <c r="CHE164" s="7"/>
      <c r="CHF164" s="7"/>
      <c r="CHG164" s="7"/>
      <c r="CHH164" s="7"/>
      <c r="CHI164" s="7"/>
      <c r="CHJ164" s="7"/>
      <c r="CHK164" s="7"/>
      <c r="CHL164" s="7"/>
      <c r="CHM164" s="7"/>
      <c r="CHN164" s="7"/>
      <c r="CHO164" s="7"/>
      <c r="CHP164" s="7"/>
      <c r="CHQ164" s="7"/>
      <c r="CHR164" s="7"/>
      <c r="CHS164" s="7"/>
      <c r="CHT164" s="7"/>
      <c r="CHU164" s="7"/>
      <c r="CHV164" s="7"/>
      <c r="CHW164" s="7"/>
      <c r="CHX164" s="7"/>
      <c r="CHY164" s="7"/>
      <c r="CHZ164" s="7"/>
      <c r="CIA164" s="7"/>
      <c r="CIB164" s="7"/>
      <c r="CIC164" s="7"/>
      <c r="CID164" s="7"/>
      <c r="CIE164" s="7"/>
      <c r="CIF164" s="7"/>
      <c r="CIG164" s="7"/>
      <c r="CIH164" s="7"/>
      <c r="CII164" s="7"/>
      <c r="CIJ164" s="7"/>
      <c r="CIK164" s="7"/>
      <c r="CIL164" s="7"/>
      <c r="CIM164" s="7"/>
      <c r="CIN164" s="7"/>
      <c r="CIO164" s="7"/>
      <c r="CIP164" s="7"/>
      <c r="CIQ164" s="7"/>
      <c r="CIR164" s="7"/>
      <c r="CIS164" s="7"/>
      <c r="CIT164" s="7"/>
      <c r="CIU164" s="7"/>
      <c r="CIV164" s="7"/>
      <c r="CIW164" s="7"/>
      <c r="CIX164" s="7"/>
      <c r="CIY164" s="7"/>
      <c r="CIZ164" s="7"/>
      <c r="CJA164" s="7"/>
      <c r="CJB164" s="7"/>
      <c r="CJC164" s="7"/>
      <c r="CJD164" s="7"/>
      <c r="CJE164" s="7"/>
      <c r="CJF164" s="7"/>
      <c r="CJG164" s="7"/>
      <c r="CJH164" s="7"/>
      <c r="CJI164" s="7"/>
      <c r="CJJ164" s="7"/>
      <c r="CJK164" s="7"/>
      <c r="CJL164" s="7"/>
      <c r="CJM164" s="7"/>
      <c r="CJN164" s="7"/>
      <c r="CJO164" s="7"/>
      <c r="CJP164" s="7"/>
      <c r="CJQ164" s="7"/>
      <c r="CJR164" s="7"/>
      <c r="CJS164" s="7"/>
      <c r="CJT164" s="7"/>
      <c r="CJU164" s="7"/>
      <c r="CJV164" s="7"/>
      <c r="CJW164" s="7"/>
      <c r="CJX164" s="7"/>
      <c r="CJY164" s="7"/>
      <c r="CJZ164" s="7"/>
      <c r="CKA164" s="7"/>
      <c r="CKB164" s="7"/>
      <c r="CKC164" s="7"/>
      <c r="CKD164" s="7"/>
      <c r="CKE164" s="7"/>
      <c r="CKF164" s="7"/>
      <c r="CKG164" s="7"/>
      <c r="CKH164" s="7"/>
      <c r="CKI164" s="7"/>
      <c r="CKJ164" s="7"/>
      <c r="CKK164" s="7"/>
      <c r="CKL164" s="7"/>
      <c r="CKM164" s="7"/>
      <c r="CKN164" s="7"/>
      <c r="CKO164" s="7"/>
      <c r="CKP164" s="7"/>
      <c r="CKQ164" s="7"/>
      <c r="CKR164" s="7"/>
      <c r="CKS164" s="7"/>
      <c r="CKT164" s="7"/>
      <c r="CKU164" s="7"/>
      <c r="CKV164" s="7"/>
      <c r="CKW164" s="7"/>
      <c r="CKX164" s="7"/>
      <c r="CKY164" s="7"/>
      <c r="CKZ164" s="7"/>
      <c r="CLA164" s="7"/>
      <c r="CLB164" s="7"/>
      <c r="CLC164" s="7"/>
      <c r="CLD164" s="7"/>
      <c r="CLE164" s="7"/>
      <c r="CLF164" s="7"/>
      <c r="CLG164" s="7"/>
      <c r="CLH164" s="7"/>
      <c r="CLI164" s="7"/>
      <c r="CLJ164" s="7"/>
      <c r="CLK164" s="7"/>
      <c r="CLL164" s="7"/>
      <c r="CLM164" s="7"/>
      <c r="CLN164" s="7"/>
      <c r="CLO164" s="7"/>
      <c r="CLP164" s="7"/>
      <c r="CLQ164" s="7"/>
      <c r="CLR164" s="7"/>
      <c r="CLS164" s="7"/>
      <c r="CLT164" s="7"/>
      <c r="CLU164" s="7"/>
      <c r="CLV164" s="7"/>
      <c r="CLW164" s="7"/>
      <c r="CLX164" s="7"/>
      <c r="CLY164" s="7"/>
      <c r="CLZ164" s="7"/>
      <c r="CMA164" s="7"/>
      <c r="CMB164" s="7"/>
      <c r="CMC164" s="7"/>
      <c r="CMD164" s="7"/>
      <c r="CME164" s="7"/>
      <c r="CMF164" s="7"/>
      <c r="CMG164" s="7"/>
      <c r="CMH164" s="7"/>
      <c r="CMI164" s="7"/>
      <c r="CMJ164" s="7"/>
      <c r="CMK164" s="7"/>
      <c r="CML164" s="7"/>
      <c r="CMM164" s="7"/>
      <c r="CMN164" s="7"/>
      <c r="CMO164" s="7"/>
      <c r="CMP164" s="7"/>
      <c r="CMQ164" s="7"/>
      <c r="CMR164" s="7"/>
      <c r="CMS164" s="7"/>
      <c r="CMT164" s="7"/>
      <c r="CMU164" s="7"/>
      <c r="CMV164" s="7"/>
      <c r="CMW164" s="7"/>
      <c r="CMX164" s="7"/>
      <c r="CMY164" s="7"/>
      <c r="CMZ164" s="7"/>
      <c r="CNA164" s="7"/>
      <c r="CNB164" s="7"/>
      <c r="CNC164" s="7"/>
      <c r="CND164" s="7"/>
      <c r="CNE164" s="7"/>
      <c r="CNF164" s="7"/>
      <c r="CNG164" s="7"/>
      <c r="CNH164" s="7"/>
      <c r="CNI164" s="7"/>
      <c r="CNJ164" s="7"/>
      <c r="CNK164" s="7"/>
      <c r="CNL164" s="7"/>
      <c r="CNM164" s="7"/>
      <c r="CNN164" s="7"/>
      <c r="CNO164" s="7"/>
      <c r="CNP164" s="7"/>
      <c r="CNQ164" s="7"/>
      <c r="CNR164" s="7"/>
      <c r="CNS164" s="7"/>
      <c r="CNT164" s="7"/>
      <c r="CNU164" s="7"/>
      <c r="CNV164" s="7"/>
      <c r="CNW164" s="7"/>
      <c r="CNX164" s="7"/>
      <c r="CNY164" s="7"/>
      <c r="CNZ164" s="7"/>
      <c r="COA164" s="7"/>
      <c r="COB164" s="7"/>
      <c r="COC164" s="7"/>
      <c r="COD164" s="7"/>
      <c r="COE164" s="7"/>
      <c r="COF164" s="7"/>
      <c r="COG164" s="7"/>
      <c r="COH164" s="7"/>
      <c r="COI164" s="7"/>
      <c r="COJ164" s="7"/>
      <c r="COK164" s="7"/>
      <c r="COL164" s="7"/>
      <c r="COM164" s="7"/>
      <c r="CON164" s="7"/>
      <c r="COO164" s="7"/>
      <c r="COP164" s="7"/>
      <c r="COQ164" s="7"/>
      <c r="COR164" s="7"/>
      <c r="COS164" s="7"/>
      <c r="COT164" s="7"/>
      <c r="COU164" s="7"/>
      <c r="COV164" s="7"/>
      <c r="COW164" s="7"/>
      <c r="COX164" s="7"/>
      <c r="COY164" s="7"/>
      <c r="COZ164" s="7"/>
      <c r="CPA164" s="7"/>
      <c r="CPB164" s="7"/>
      <c r="CPC164" s="7"/>
      <c r="CPD164" s="7"/>
      <c r="CPE164" s="7"/>
      <c r="CPF164" s="7"/>
      <c r="CPG164" s="7"/>
      <c r="CPH164" s="7"/>
      <c r="CPI164" s="7"/>
      <c r="CPJ164" s="7"/>
      <c r="CPK164" s="7"/>
    </row>
    <row r="165" spans="1:2455" s="6" customFormat="1" ht="30" hidden="1" customHeight="1" thickBot="1" x14ac:dyDescent="0.25">
      <c r="A165" s="19" t="s">
        <v>77</v>
      </c>
      <c r="B165" s="14" t="s">
        <v>78</v>
      </c>
      <c r="C165" s="15">
        <v>22000</v>
      </c>
      <c r="D165" s="15"/>
      <c r="E165" s="30"/>
      <c r="F165" s="30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7"/>
      <c r="IV165" s="7"/>
      <c r="IW165" s="7"/>
      <c r="IX165" s="7"/>
      <c r="IY165" s="7"/>
      <c r="IZ165" s="7"/>
      <c r="JA165" s="7"/>
      <c r="JB165" s="7"/>
      <c r="JC165" s="7"/>
      <c r="JD165" s="7"/>
      <c r="JE165" s="7"/>
      <c r="JF165" s="7"/>
      <c r="JG165" s="7"/>
      <c r="JH165" s="7"/>
      <c r="JI165" s="7"/>
      <c r="JJ165" s="7"/>
      <c r="JK165" s="7"/>
      <c r="JL165" s="7"/>
      <c r="JM165" s="7"/>
      <c r="JN165" s="7"/>
      <c r="JO165" s="7"/>
      <c r="JP165" s="7"/>
      <c r="JQ165" s="7"/>
      <c r="JR165" s="7"/>
      <c r="JS165" s="7"/>
      <c r="JT165" s="7"/>
      <c r="JU165" s="7"/>
      <c r="JV165" s="7"/>
      <c r="JW165" s="7"/>
      <c r="JX165" s="7"/>
      <c r="JY165" s="7"/>
      <c r="JZ165" s="7"/>
      <c r="KA165" s="7"/>
      <c r="KB165" s="7"/>
      <c r="KC165" s="7"/>
      <c r="KD165" s="7"/>
      <c r="KE165" s="7"/>
      <c r="KF165" s="7"/>
      <c r="KG165" s="7"/>
      <c r="KH165" s="7"/>
      <c r="KI165" s="7"/>
      <c r="KJ165" s="7"/>
      <c r="KK165" s="7"/>
      <c r="KL165" s="7"/>
      <c r="KM165" s="7"/>
      <c r="KN165" s="7"/>
      <c r="KO165" s="7"/>
      <c r="KP165" s="7"/>
      <c r="KQ165" s="7"/>
      <c r="KR165" s="7"/>
      <c r="KS165" s="7"/>
      <c r="KT165" s="7"/>
      <c r="KU165" s="7"/>
      <c r="KV165" s="7"/>
      <c r="KW165" s="7"/>
      <c r="KX165" s="7"/>
      <c r="KY165" s="7"/>
      <c r="KZ165" s="7"/>
      <c r="LA165" s="7"/>
      <c r="LB165" s="7"/>
      <c r="LC165" s="7"/>
      <c r="LD165" s="7"/>
      <c r="LE165" s="7"/>
      <c r="LF165" s="7"/>
      <c r="LG165" s="7"/>
      <c r="LH165" s="7"/>
      <c r="LI165" s="7"/>
      <c r="LJ165" s="7"/>
      <c r="LK165" s="7"/>
      <c r="LL165" s="7"/>
      <c r="LM165" s="7"/>
      <c r="LN165" s="7"/>
      <c r="LO165" s="7"/>
      <c r="LP165" s="7"/>
      <c r="LQ165" s="7"/>
      <c r="LR165" s="7"/>
      <c r="LS165" s="7"/>
      <c r="LT165" s="7"/>
      <c r="LU165" s="7"/>
      <c r="LV165" s="7"/>
      <c r="LW165" s="7"/>
      <c r="LX165" s="7"/>
      <c r="LY165" s="7"/>
      <c r="LZ165" s="7"/>
      <c r="MA165" s="7"/>
      <c r="MB165" s="7"/>
      <c r="MC165" s="7"/>
      <c r="MD165" s="7"/>
      <c r="ME165" s="7"/>
      <c r="MF165" s="7"/>
      <c r="MG165" s="7"/>
      <c r="MH165" s="7"/>
      <c r="MI165" s="7"/>
      <c r="MJ165" s="7"/>
      <c r="MK165" s="7"/>
      <c r="ML165" s="7"/>
      <c r="MM165" s="7"/>
      <c r="MN165" s="7"/>
      <c r="MO165" s="7"/>
      <c r="MP165" s="7"/>
      <c r="MQ165" s="7"/>
      <c r="MR165" s="7"/>
      <c r="MS165" s="7"/>
      <c r="MT165" s="7"/>
      <c r="MU165" s="7"/>
      <c r="MV165" s="7"/>
      <c r="MW165" s="7"/>
      <c r="MX165" s="7"/>
      <c r="MY165" s="7"/>
      <c r="MZ165" s="7"/>
      <c r="NA165" s="7"/>
      <c r="NB165" s="7"/>
      <c r="NC165" s="7"/>
      <c r="ND165" s="7"/>
      <c r="NE165" s="7"/>
      <c r="NF165" s="7"/>
      <c r="NG165" s="7"/>
      <c r="NH165" s="7"/>
      <c r="NI165" s="7"/>
      <c r="NJ165" s="7"/>
      <c r="NK165" s="7"/>
      <c r="NL165" s="7"/>
      <c r="NM165" s="7"/>
      <c r="NN165" s="7"/>
      <c r="NO165" s="7"/>
      <c r="NP165" s="7"/>
      <c r="NQ165" s="7"/>
      <c r="NR165" s="7"/>
      <c r="NS165" s="7"/>
      <c r="NT165" s="7"/>
      <c r="NU165" s="7"/>
      <c r="NV165" s="7"/>
      <c r="NW165" s="7"/>
      <c r="NX165" s="7"/>
      <c r="NY165" s="7"/>
      <c r="NZ165" s="7"/>
      <c r="OA165" s="7"/>
      <c r="OB165" s="7"/>
      <c r="OC165" s="7"/>
      <c r="OD165" s="7"/>
      <c r="OE165" s="7"/>
      <c r="OF165" s="7"/>
      <c r="OG165" s="7"/>
      <c r="OH165" s="7"/>
      <c r="OI165" s="7"/>
      <c r="OJ165" s="7"/>
      <c r="OK165" s="7"/>
      <c r="OL165" s="7"/>
      <c r="OM165" s="7"/>
      <c r="ON165" s="7"/>
      <c r="OO165" s="7"/>
      <c r="OP165" s="7"/>
      <c r="OQ165" s="7"/>
      <c r="OR165" s="7"/>
      <c r="OS165" s="7"/>
      <c r="OT165" s="7"/>
      <c r="OU165" s="7"/>
      <c r="OV165" s="7"/>
      <c r="OW165" s="7"/>
      <c r="OX165" s="7"/>
      <c r="OY165" s="7"/>
      <c r="OZ165" s="7"/>
      <c r="PA165" s="7"/>
      <c r="PB165" s="7"/>
      <c r="PC165" s="7"/>
      <c r="PD165" s="7"/>
      <c r="PE165" s="7"/>
      <c r="PF165" s="7"/>
      <c r="PG165" s="7"/>
      <c r="PH165" s="7"/>
      <c r="PI165" s="7"/>
      <c r="PJ165" s="7"/>
      <c r="PK165" s="7"/>
      <c r="PL165" s="7"/>
      <c r="PM165" s="7"/>
      <c r="PN165" s="7"/>
      <c r="PO165" s="7"/>
      <c r="PP165" s="7"/>
      <c r="PQ165" s="7"/>
      <c r="PR165" s="7"/>
      <c r="PS165" s="7"/>
      <c r="PT165" s="7"/>
      <c r="PU165" s="7"/>
      <c r="PV165" s="7"/>
      <c r="PW165" s="7"/>
      <c r="PX165" s="7"/>
      <c r="PY165" s="7"/>
      <c r="PZ165" s="7"/>
      <c r="QA165" s="7"/>
      <c r="QB165" s="7"/>
      <c r="QC165" s="7"/>
      <c r="QD165" s="7"/>
      <c r="QE165" s="7"/>
      <c r="QF165" s="7"/>
      <c r="QG165" s="7"/>
      <c r="QH165" s="7"/>
      <c r="QI165" s="7"/>
      <c r="QJ165" s="7"/>
      <c r="QK165" s="7"/>
      <c r="QL165" s="7"/>
      <c r="QM165" s="7"/>
      <c r="QN165" s="7"/>
      <c r="QO165" s="7"/>
      <c r="QP165" s="7"/>
      <c r="QQ165" s="7"/>
      <c r="QR165" s="7"/>
      <c r="QS165" s="7"/>
      <c r="QT165" s="7"/>
      <c r="QU165" s="7"/>
      <c r="QV165" s="7"/>
      <c r="QW165" s="7"/>
      <c r="QX165" s="7"/>
      <c r="QY165" s="7"/>
      <c r="QZ165" s="7"/>
      <c r="RA165" s="7"/>
      <c r="RB165" s="7"/>
      <c r="RC165" s="7"/>
      <c r="RD165" s="7"/>
      <c r="RE165" s="7"/>
      <c r="RF165" s="7"/>
      <c r="RG165" s="7"/>
      <c r="RH165" s="7"/>
      <c r="RI165" s="7"/>
      <c r="RJ165" s="7"/>
      <c r="RK165" s="7"/>
      <c r="RL165" s="7"/>
      <c r="RM165" s="7"/>
      <c r="RN165" s="7"/>
      <c r="RO165" s="7"/>
      <c r="RP165" s="7"/>
      <c r="RQ165" s="7"/>
      <c r="RR165" s="7"/>
      <c r="RS165" s="7"/>
      <c r="RT165" s="7"/>
      <c r="RU165" s="7"/>
      <c r="RV165" s="7"/>
      <c r="RW165" s="7"/>
      <c r="RX165" s="7"/>
      <c r="RY165" s="7"/>
      <c r="RZ165" s="7"/>
      <c r="SA165" s="7"/>
      <c r="SB165" s="7"/>
      <c r="SC165" s="7"/>
      <c r="SD165" s="7"/>
      <c r="SE165" s="7"/>
      <c r="SF165" s="7"/>
      <c r="SG165" s="7"/>
      <c r="SH165" s="7"/>
      <c r="SI165" s="7"/>
      <c r="SJ165" s="7"/>
      <c r="SK165" s="7"/>
      <c r="SL165" s="7"/>
      <c r="SM165" s="7"/>
      <c r="SN165" s="7"/>
      <c r="SO165" s="7"/>
      <c r="SP165" s="7"/>
      <c r="SQ165" s="7"/>
      <c r="SR165" s="7"/>
      <c r="SS165" s="7"/>
      <c r="ST165" s="7"/>
      <c r="SU165" s="7"/>
      <c r="SV165" s="7"/>
      <c r="SW165" s="7"/>
      <c r="SX165" s="7"/>
      <c r="SY165" s="7"/>
      <c r="SZ165" s="7"/>
      <c r="TA165" s="7"/>
      <c r="TB165" s="7"/>
      <c r="TC165" s="7"/>
      <c r="TD165" s="7"/>
      <c r="TE165" s="7"/>
      <c r="TF165" s="7"/>
      <c r="TG165" s="7"/>
      <c r="TH165" s="7"/>
      <c r="TI165" s="7"/>
      <c r="TJ165" s="7"/>
      <c r="TK165" s="7"/>
      <c r="TL165" s="7"/>
      <c r="TM165" s="7"/>
      <c r="TN165" s="7"/>
      <c r="TO165" s="7"/>
      <c r="TP165" s="7"/>
      <c r="TQ165" s="7"/>
      <c r="TR165" s="7"/>
      <c r="TS165" s="7"/>
      <c r="TT165" s="7"/>
      <c r="TU165" s="7"/>
      <c r="TV165" s="7"/>
      <c r="TW165" s="7"/>
      <c r="TX165" s="7"/>
      <c r="TY165" s="7"/>
      <c r="TZ165" s="7"/>
      <c r="UA165" s="7"/>
      <c r="UB165" s="7"/>
      <c r="UC165" s="7"/>
      <c r="UD165" s="7"/>
      <c r="UE165" s="7"/>
      <c r="UF165" s="7"/>
      <c r="UG165" s="7"/>
      <c r="UH165" s="7"/>
      <c r="UI165" s="7"/>
      <c r="UJ165" s="7"/>
      <c r="UK165" s="7"/>
      <c r="UL165" s="7"/>
      <c r="UM165" s="7"/>
      <c r="UN165" s="7"/>
      <c r="UO165" s="7"/>
      <c r="UP165" s="7"/>
      <c r="UQ165" s="7"/>
      <c r="UR165" s="7"/>
      <c r="US165" s="7"/>
      <c r="UT165" s="7"/>
      <c r="UU165" s="7"/>
      <c r="UV165" s="7"/>
      <c r="UW165" s="7"/>
      <c r="UX165" s="7"/>
      <c r="UY165" s="7"/>
      <c r="UZ165" s="7"/>
      <c r="VA165" s="7"/>
      <c r="VB165" s="7"/>
      <c r="VC165" s="7"/>
      <c r="VD165" s="7"/>
      <c r="VE165" s="7"/>
      <c r="VF165" s="7"/>
      <c r="VG165" s="7"/>
      <c r="VH165" s="7"/>
      <c r="VI165" s="7"/>
      <c r="VJ165" s="7"/>
      <c r="VK165" s="7"/>
      <c r="VL165" s="7"/>
      <c r="VM165" s="7"/>
      <c r="VN165" s="7"/>
      <c r="VO165" s="7"/>
      <c r="VP165" s="7"/>
      <c r="VQ165" s="7"/>
      <c r="VR165" s="7"/>
      <c r="VS165" s="7"/>
      <c r="VT165" s="7"/>
      <c r="VU165" s="7"/>
      <c r="VV165" s="7"/>
      <c r="VW165" s="7"/>
      <c r="VX165" s="7"/>
      <c r="VY165" s="7"/>
      <c r="VZ165" s="7"/>
      <c r="WA165" s="7"/>
      <c r="WB165" s="7"/>
      <c r="WC165" s="7"/>
      <c r="WD165" s="7"/>
      <c r="WE165" s="7"/>
      <c r="WF165" s="7"/>
      <c r="WG165" s="7"/>
      <c r="WH165" s="7"/>
      <c r="WI165" s="7"/>
      <c r="WJ165" s="7"/>
      <c r="WK165" s="7"/>
      <c r="WL165" s="7"/>
      <c r="WM165" s="7"/>
      <c r="WN165" s="7"/>
      <c r="WO165" s="7"/>
      <c r="WP165" s="7"/>
      <c r="WQ165" s="7"/>
      <c r="WR165" s="7"/>
      <c r="WS165" s="7"/>
      <c r="WT165" s="7"/>
      <c r="WU165" s="7"/>
      <c r="WV165" s="7"/>
      <c r="WW165" s="7"/>
      <c r="WX165" s="7"/>
      <c r="WY165" s="7"/>
      <c r="WZ165" s="7"/>
      <c r="XA165" s="7"/>
      <c r="XB165" s="7"/>
      <c r="XC165" s="7"/>
      <c r="XD165" s="7"/>
      <c r="XE165" s="7"/>
      <c r="XF165" s="7"/>
      <c r="XG165" s="7"/>
      <c r="XH165" s="7"/>
      <c r="XI165" s="7"/>
      <c r="XJ165" s="7"/>
      <c r="XK165" s="7"/>
      <c r="XL165" s="7"/>
      <c r="XM165" s="7"/>
      <c r="XN165" s="7"/>
      <c r="XO165" s="7"/>
      <c r="XP165" s="7"/>
      <c r="XQ165" s="7"/>
      <c r="XR165" s="7"/>
      <c r="XS165" s="7"/>
      <c r="XT165" s="7"/>
      <c r="XU165" s="7"/>
      <c r="XV165" s="7"/>
      <c r="XW165" s="7"/>
      <c r="XX165" s="7"/>
      <c r="XY165" s="7"/>
      <c r="XZ165" s="7"/>
      <c r="YA165" s="7"/>
      <c r="YB165" s="7"/>
      <c r="YC165" s="7"/>
      <c r="YD165" s="7"/>
      <c r="YE165" s="7"/>
      <c r="YF165" s="7"/>
      <c r="YG165" s="7"/>
      <c r="YH165" s="7"/>
      <c r="YI165" s="7"/>
      <c r="YJ165" s="7"/>
      <c r="YK165" s="7"/>
      <c r="YL165" s="7"/>
      <c r="YM165" s="7"/>
      <c r="YN165" s="7"/>
      <c r="YO165" s="7"/>
      <c r="YP165" s="7"/>
      <c r="YQ165" s="7"/>
      <c r="YR165" s="7"/>
      <c r="YS165" s="7"/>
      <c r="YT165" s="7"/>
      <c r="YU165" s="7"/>
      <c r="YV165" s="7"/>
      <c r="YW165" s="7"/>
      <c r="YX165" s="7"/>
      <c r="YY165" s="7"/>
      <c r="YZ165" s="7"/>
      <c r="ZA165" s="7"/>
      <c r="ZB165" s="7"/>
      <c r="ZC165" s="7"/>
      <c r="ZD165" s="7"/>
      <c r="ZE165" s="7"/>
      <c r="ZF165" s="7"/>
      <c r="ZG165" s="7"/>
      <c r="ZH165" s="7"/>
      <c r="ZI165" s="7"/>
      <c r="ZJ165" s="7"/>
      <c r="ZK165" s="7"/>
      <c r="ZL165" s="7"/>
      <c r="ZM165" s="7"/>
      <c r="ZN165" s="7"/>
      <c r="ZO165" s="7"/>
      <c r="ZP165" s="7"/>
      <c r="ZQ165" s="7"/>
      <c r="ZR165" s="7"/>
      <c r="ZS165" s="7"/>
      <c r="ZT165" s="7"/>
      <c r="ZU165" s="7"/>
      <c r="ZV165" s="7"/>
      <c r="ZW165" s="7"/>
      <c r="ZX165" s="7"/>
      <c r="ZY165" s="7"/>
      <c r="ZZ165" s="7"/>
      <c r="AAA165" s="7"/>
      <c r="AAB165" s="7"/>
      <c r="AAC165" s="7"/>
      <c r="AAD165" s="7"/>
      <c r="AAE165" s="7"/>
      <c r="AAF165" s="7"/>
      <c r="AAG165" s="7"/>
      <c r="AAH165" s="7"/>
      <c r="AAI165" s="7"/>
      <c r="AAJ165" s="7"/>
      <c r="AAK165" s="7"/>
      <c r="AAL165" s="7"/>
      <c r="AAM165" s="7"/>
      <c r="AAN165" s="7"/>
      <c r="AAO165" s="7"/>
      <c r="AAP165" s="7"/>
      <c r="AAQ165" s="7"/>
      <c r="AAR165" s="7"/>
      <c r="AAS165" s="7"/>
      <c r="AAT165" s="7"/>
      <c r="AAU165" s="7"/>
      <c r="AAV165" s="7"/>
      <c r="AAW165" s="7"/>
      <c r="AAX165" s="7"/>
      <c r="AAY165" s="7"/>
      <c r="AAZ165" s="7"/>
      <c r="ABA165" s="7"/>
      <c r="ABB165" s="7"/>
      <c r="ABC165" s="7"/>
      <c r="ABD165" s="7"/>
      <c r="ABE165" s="7"/>
      <c r="ABF165" s="7"/>
      <c r="ABG165" s="7"/>
      <c r="ABH165" s="7"/>
      <c r="ABI165" s="7"/>
      <c r="ABJ165" s="7"/>
      <c r="ABK165" s="7"/>
      <c r="ABL165" s="7"/>
      <c r="ABM165" s="7"/>
      <c r="ABN165" s="7"/>
      <c r="ABO165" s="7"/>
      <c r="ABP165" s="7"/>
      <c r="ABQ165" s="7"/>
      <c r="ABR165" s="7"/>
      <c r="ABS165" s="7"/>
      <c r="ABT165" s="7"/>
      <c r="ABU165" s="7"/>
      <c r="ABV165" s="7"/>
      <c r="ABW165" s="7"/>
      <c r="ABX165" s="7"/>
      <c r="ABY165" s="7"/>
      <c r="ABZ165" s="7"/>
      <c r="ACA165" s="7"/>
      <c r="ACB165" s="7"/>
      <c r="ACC165" s="7"/>
      <c r="ACD165" s="7"/>
      <c r="ACE165" s="7"/>
      <c r="ACF165" s="7"/>
      <c r="ACG165" s="7"/>
      <c r="ACH165" s="7"/>
      <c r="ACI165" s="7"/>
      <c r="ACJ165" s="7"/>
      <c r="ACK165" s="7"/>
      <c r="ACL165" s="7"/>
      <c r="ACM165" s="7"/>
      <c r="ACN165" s="7"/>
      <c r="ACO165" s="7"/>
      <c r="ACP165" s="7"/>
      <c r="ACQ165" s="7"/>
      <c r="ACR165" s="7"/>
      <c r="ACS165" s="7"/>
      <c r="ACT165" s="7"/>
      <c r="ACU165" s="7"/>
      <c r="ACV165" s="7"/>
      <c r="ACW165" s="7"/>
      <c r="ACX165" s="7"/>
      <c r="ACY165" s="7"/>
      <c r="ACZ165" s="7"/>
      <c r="ADA165" s="7"/>
      <c r="ADB165" s="7"/>
      <c r="ADC165" s="7"/>
      <c r="ADD165" s="7"/>
      <c r="ADE165" s="7"/>
      <c r="ADF165" s="7"/>
      <c r="ADG165" s="7"/>
      <c r="ADH165" s="7"/>
      <c r="ADI165" s="7"/>
      <c r="ADJ165" s="7"/>
      <c r="ADK165" s="7"/>
      <c r="ADL165" s="7"/>
      <c r="ADM165" s="7"/>
      <c r="ADN165" s="7"/>
      <c r="ADO165" s="7"/>
      <c r="ADP165" s="7"/>
      <c r="ADQ165" s="7"/>
      <c r="ADR165" s="7"/>
      <c r="ADS165" s="7"/>
      <c r="ADT165" s="7"/>
      <c r="ADU165" s="7"/>
      <c r="ADV165" s="7"/>
      <c r="ADW165" s="7"/>
      <c r="ADX165" s="7"/>
      <c r="ADY165" s="7"/>
      <c r="ADZ165" s="7"/>
      <c r="AEA165" s="7"/>
      <c r="AEB165" s="7"/>
      <c r="AEC165" s="7"/>
      <c r="AED165" s="7"/>
      <c r="AEE165" s="7"/>
      <c r="AEF165" s="7"/>
      <c r="AEG165" s="7"/>
      <c r="AEH165" s="7"/>
      <c r="AEI165" s="7"/>
      <c r="AEJ165" s="7"/>
      <c r="AEK165" s="7"/>
      <c r="AEL165" s="7"/>
      <c r="AEM165" s="7"/>
      <c r="AEN165" s="7"/>
      <c r="AEO165" s="7"/>
      <c r="AEP165" s="7"/>
      <c r="AEQ165" s="7"/>
      <c r="AER165" s="7"/>
      <c r="AES165" s="7"/>
      <c r="AET165" s="7"/>
      <c r="AEU165" s="7"/>
      <c r="AEV165" s="7"/>
      <c r="AEW165" s="7"/>
      <c r="AEX165" s="7"/>
      <c r="AEY165" s="7"/>
      <c r="AEZ165" s="7"/>
      <c r="AFA165" s="7"/>
      <c r="AFB165" s="7"/>
      <c r="AFC165" s="7"/>
      <c r="AFD165" s="7"/>
      <c r="AFE165" s="7"/>
      <c r="AFF165" s="7"/>
      <c r="AFG165" s="7"/>
      <c r="AFH165" s="7"/>
      <c r="AFI165" s="7"/>
      <c r="AFJ165" s="7"/>
      <c r="AFK165" s="7"/>
      <c r="AFL165" s="7"/>
      <c r="AFM165" s="7"/>
      <c r="AFN165" s="7"/>
      <c r="AFO165" s="7"/>
      <c r="AFP165" s="7"/>
      <c r="AFQ165" s="7"/>
      <c r="AFR165" s="7"/>
      <c r="AFS165" s="7"/>
      <c r="AFT165" s="7"/>
      <c r="AFU165" s="7"/>
      <c r="AFV165" s="7"/>
      <c r="AFW165" s="7"/>
      <c r="AFX165" s="7"/>
      <c r="AFY165" s="7"/>
      <c r="AFZ165" s="7"/>
      <c r="AGA165" s="7"/>
      <c r="AGB165" s="7"/>
      <c r="AGC165" s="7"/>
      <c r="AGD165" s="7"/>
      <c r="AGE165" s="7"/>
      <c r="AGF165" s="7"/>
      <c r="AGG165" s="7"/>
      <c r="AGH165" s="7"/>
      <c r="AGI165" s="7"/>
      <c r="AGJ165" s="7"/>
      <c r="AGK165" s="7"/>
      <c r="AGL165" s="7"/>
      <c r="AGM165" s="7"/>
      <c r="AGN165" s="7"/>
      <c r="AGO165" s="7"/>
      <c r="AGP165" s="7"/>
      <c r="AGQ165" s="7"/>
      <c r="AGR165" s="7"/>
      <c r="AGS165" s="7"/>
      <c r="AGT165" s="7"/>
      <c r="AGU165" s="7"/>
      <c r="AGV165" s="7"/>
      <c r="AGW165" s="7"/>
      <c r="AGX165" s="7"/>
      <c r="AGY165" s="7"/>
      <c r="AGZ165" s="7"/>
      <c r="AHA165" s="7"/>
      <c r="AHB165" s="7"/>
      <c r="AHC165" s="7"/>
      <c r="AHD165" s="7"/>
      <c r="AHE165" s="7"/>
      <c r="AHF165" s="7"/>
      <c r="AHG165" s="7"/>
      <c r="AHH165" s="7"/>
      <c r="AHI165" s="7"/>
      <c r="AHJ165" s="7"/>
      <c r="AHK165" s="7"/>
      <c r="AHL165" s="7"/>
      <c r="AHM165" s="7"/>
      <c r="AHN165" s="7"/>
      <c r="AHO165" s="7"/>
      <c r="AHP165" s="7"/>
      <c r="AHQ165" s="7"/>
      <c r="AHR165" s="7"/>
      <c r="AHS165" s="7"/>
      <c r="AHT165" s="7"/>
      <c r="AHU165" s="7"/>
      <c r="AHV165" s="7"/>
      <c r="AHW165" s="7"/>
      <c r="AHX165" s="7"/>
      <c r="AHY165" s="7"/>
      <c r="AHZ165" s="7"/>
      <c r="AIA165" s="7"/>
      <c r="AIB165" s="7"/>
      <c r="AIC165" s="7"/>
      <c r="AID165" s="7"/>
      <c r="AIE165" s="7"/>
      <c r="AIF165" s="7"/>
      <c r="AIG165" s="7"/>
      <c r="AIH165" s="7"/>
      <c r="AII165" s="7"/>
      <c r="AIJ165" s="7"/>
      <c r="AIK165" s="7"/>
      <c r="AIL165" s="7"/>
      <c r="AIM165" s="7"/>
      <c r="AIN165" s="7"/>
      <c r="AIO165" s="7"/>
      <c r="AIP165" s="7"/>
      <c r="AIQ165" s="7"/>
      <c r="AIR165" s="7"/>
      <c r="AIS165" s="7"/>
      <c r="AIT165" s="7"/>
      <c r="AIU165" s="7"/>
      <c r="AIV165" s="7"/>
      <c r="AIW165" s="7"/>
      <c r="AIX165" s="7"/>
      <c r="AIY165" s="7"/>
      <c r="AIZ165" s="7"/>
      <c r="AJA165" s="7"/>
      <c r="AJB165" s="7"/>
      <c r="AJC165" s="7"/>
      <c r="AJD165" s="7"/>
      <c r="AJE165" s="7"/>
      <c r="AJF165" s="7"/>
      <c r="AJG165" s="7"/>
      <c r="AJH165" s="7"/>
      <c r="AJI165" s="7"/>
      <c r="AJJ165" s="7"/>
      <c r="AJK165" s="7"/>
      <c r="AJL165" s="7"/>
      <c r="AJM165" s="7"/>
      <c r="AJN165" s="7"/>
      <c r="AJO165" s="7"/>
      <c r="AJP165" s="7"/>
      <c r="AJQ165" s="7"/>
      <c r="AJR165" s="7"/>
      <c r="AJS165" s="7"/>
      <c r="AJT165" s="7"/>
      <c r="AJU165" s="7"/>
      <c r="AJV165" s="7"/>
      <c r="AJW165" s="7"/>
      <c r="AJX165" s="7"/>
      <c r="AJY165" s="7"/>
      <c r="AJZ165" s="7"/>
      <c r="AKA165" s="7"/>
      <c r="AKB165" s="7"/>
      <c r="AKC165" s="7"/>
      <c r="AKD165" s="7"/>
      <c r="AKE165" s="7"/>
      <c r="AKF165" s="7"/>
      <c r="AKG165" s="7"/>
      <c r="AKH165" s="7"/>
      <c r="AKI165" s="7"/>
      <c r="AKJ165" s="7"/>
      <c r="AKK165" s="7"/>
      <c r="AKL165" s="7"/>
      <c r="AKM165" s="7"/>
      <c r="AKN165" s="7"/>
      <c r="AKO165" s="7"/>
      <c r="AKP165" s="7"/>
      <c r="AKQ165" s="7"/>
      <c r="AKR165" s="7"/>
      <c r="AKS165" s="7"/>
      <c r="AKT165" s="7"/>
      <c r="AKU165" s="7"/>
      <c r="AKV165" s="7"/>
      <c r="AKW165" s="7"/>
      <c r="AKX165" s="7"/>
      <c r="AKY165" s="7"/>
      <c r="AKZ165" s="7"/>
      <c r="ALA165" s="7"/>
      <c r="ALB165" s="7"/>
      <c r="ALC165" s="7"/>
      <c r="ALD165" s="7"/>
      <c r="ALE165" s="7"/>
      <c r="ALF165" s="7"/>
      <c r="ALG165" s="7"/>
      <c r="ALH165" s="7"/>
      <c r="ALI165" s="7"/>
      <c r="ALJ165" s="7"/>
      <c r="ALK165" s="7"/>
      <c r="ALL165" s="7"/>
      <c r="ALM165" s="7"/>
      <c r="ALN165" s="7"/>
      <c r="ALO165" s="7"/>
      <c r="ALP165" s="7"/>
      <c r="ALQ165" s="7"/>
      <c r="ALR165" s="7"/>
      <c r="ALS165" s="7"/>
      <c r="ALT165" s="7"/>
      <c r="ALU165" s="7"/>
      <c r="ALV165" s="7"/>
      <c r="ALW165" s="7"/>
      <c r="ALX165" s="7"/>
      <c r="ALY165" s="7"/>
      <c r="ALZ165" s="7"/>
      <c r="AMA165" s="7"/>
      <c r="AMB165" s="7"/>
      <c r="AMC165" s="7"/>
      <c r="AMD165" s="7"/>
      <c r="AME165" s="7"/>
      <c r="AMF165" s="7"/>
      <c r="AMG165" s="7"/>
      <c r="AMH165" s="7"/>
      <c r="AMI165" s="7"/>
      <c r="AMJ165" s="7"/>
      <c r="AMK165" s="7"/>
      <c r="AML165" s="7"/>
      <c r="AMM165" s="7"/>
      <c r="AMN165" s="7"/>
      <c r="AMO165" s="7"/>
      <c r="AMP165" s="7"/>
      <c r="AMQ165" s="7"/>
      <c r="AMR165" s="7"/>
      <c r="AMS165" s="7"/>
      <c r="AMT165" s="7"/>
      <c r="AMU165" s="7"/>
      <c r="AMV165" s="7"/>
      <c r="AMW165" s="7"/>
      <c r="AMX165" s="7"/>
      <c r="AMY165" s="7"/>
      <c r="AMZ165" s="7"/>
      <c r="ANA165" s="7"/>
      <c r="ANB165" s="7"/>
      <c r="ANC165" s="7"/>
      <c r="AND165" s="7"/>
      <c r="ANE165" s="7"/>
      <c r="ANF165" s="7"/>
      <c r="ANG165" s="7"/>
      <c r="ANH165" s="7"/>
      <c r="ANI165" s="7"/>
      <c r="ANJ165" s="7"/>
      <c r="ANK165" s="7"/>
      <c r="ANL165" s="7"/>
      <c r="ANM165" s="7"/>
      <c r="ANN165" s="7"/>
      <c r="ANO165" s="7"/>
      <c r="ANP165" s="7"/>
      <c r="ANQ165" s="7"/>
      <c r="ANR165" s="7"/>
      <c r="ANS165" s="7"/>
      <c r="ANT165" s="7"/>
      <c r="ANU165" s="7"/>
      <c r="ANV165" s="7"/>
      <c r="ANW165" s="7"/>
      <c r="ANX165" s="7"/>
      <c r="ANY165" s="7"/>
      <c r="ANZ165" s="7"/>
      <c r="AOA165" s="7"/>
      <c r="AOB165" s="7"/>
      <c r="AOC165" s="7"/>
      <c r="AOD165" s="7"/>
      <c r="AOE165" s="7"/>
      <c r="AOF165" s="7"/>
      <c r="AOG165" s="7"/>
      <c r="AOH165" s="7"/>
      <c r="AOI165" s="7"/>
      <c r="AOJ165" s="7"/>
      <c r="AOK165" s="7"/>
      <c r="AOL165" s="7"/>
      <c r="AOM165" s="7"/>
      <c r="AON165" s="7"/>
      <c r="AOO165" s="7"/>
      <c r="AOP165" s="7"/>
      <c r="AOQ165" s="7"/>
      <c r="AOR165" s="7"/>
      <c r="AOS165" s="7"/>
      <c r="AOT165" s="7"/>
      <c r="AOU165" s="7"/>
      <c r="AOV165" s="7"/>
      <c r="AOW165" s="7"/>
      <c r="AOX165" s="7"/>
      <c r="AOY165" s="7"/>
      <c r="AOZ165" s="7"/>
      <c r="APA165" s="7"/>
      <c r="APB165" s="7"/>
      <c r="APC165" s="7"/>
      <c r="APD165" s="7"/>
      <c r="APE165" s="7"/>
      <c r="APF165" s="7"/>
      <c r="APG165" s="7"/>
      <c r="APH165" s="7"/>
      <c r="API165" s="7"/>
      <c r="APJ165" s="7"/>
      <c r="APK165" s="7"/>
      <c r="APL165" s="7"/>
      <c r="APM165" s="7"/>
      <c r="APN165" s="7"/>
      <c r="APO165" s="7"/>
      <c r="APP165" s="7"/>
      <c r="APQ165" s="7"/>
      <c r="APR165" s="7"/>
      <c r="APS165" s="7"/>
      <c r="APT165" s="7"/>
      <c r="APU165" s="7"/>
      <c r="APV165" s="7"/>
      <c r="APW165" s="7"/>
      <c r="APX165" s="7"/>
      <c r="APY165" s="7"/>
      <c r="APZ165" s="7"/>
      <c r="AQA165" s="7"/>
      <c r="AQB165" s="7"/>
      <c r="AQC165" s="7"/>
      <c r="AQD165" s="7"/>
      <c r="AQE165" s="7"/>
      <c r="AQF165" s="7"/>
      <c r="AQG165" s="7"/>
      <c r="AQH165" s="7"/>
      <c r="AQI165" s="7"/>
      <c r="AQJ165" s="7"/>
      <c r="AQK165" s="7"/>
      <c r="AQL165" s="7"/>
      <c r="AQM165" s="7"/>
      <c r="AQN165" s="7"/>
      <c r="AQO165" s="7"/>
      <c r="AQP165" s="7"/>
      <c r="AQQ165" s="7"/>
      <c r="AQR165" s="7"/>
      <c r="AQS165" s="7"/>
      <c r="AQT165" s="7"/>
      <c r="AQU165" s="7"/>
      <c r="AQV165" s="7"/>
      <c r="AQW165" s="7"/>
      <c r="AQX165" s="7"/>
      <c r="AQY165" s="7"/>
      <c r="AQZ165" s="7"/>
      <c r="ARA165" s="7"/>
      <c r="ARB165" s="7"/>
      <c r="ARC165" s="7"/>
      <c r="ARD165" s="7"/>
      <c r="ARE165" s="7"/>
      <c r="ARF165" s="7"/>
      <c r="ARG165" s="7"/>
      <c r="ARH165" s="7"/>
      <c r="ARI165" s="7"/>
      <c r="ARJ165" s="7"/>
      <c r="ARK165" s="7"/>
      <c r="ARL165" s="7"/>
      <c r="ARM165" s="7"/>
      <c r="ARN165" s="7"/>
      <c r="ARO165" s="7"/>
      <c r="ARP165" s="7"/>
      <c r="ARQ165" s="7"/>
      <c r="ARR165" s="7"/>
      <c r="ARS165" s="7"/>
      <c r="ART165" s="7"/>
      <c r="ARU165" s="7"/>
      <c r="ARV165" s="7"/>
      <c r="ARW165" s="7"/>
      <c r="ARX165" s="7"/>
      <c r="ARY165" s="7"/>
      <c r="ARZ165" s="7"/>
      <c r="ASA165" s="7"/>
      <c r="ASB165" s="7"/>
      <c r="ASC165" s="7"/>
      <c r="ASD165" s="7"/>
      <c r="ASE165" s="7"/>
      <c r="ASF165" s="7"/>
      <c r="ASG165" s="7"/>
      <c r="ASH165" s="7"/>
      <c r="ASI165" s="7"/>
      <c r="ASJ165" s="7"/>
      <c r="ASK165" s="7"/>
      <c r="ASL165" s="7"/>
      <c r="ASM165" s="7"/>
      <c r="ASN165" s="7"/>
      <c r="ASO165" s="7"/>
      <c r="ASP165" s="7"/>
      <c r="ASQ165" s="7"/>
      <c r="ASR165" s="7"/>
      <c r="ASS165" s="7"/>
      <c r="AST165" s="7"/>
      <c r="ASU165" s="7"/>
      <c r="ASV165" s="7"/>
      <c r="ASW165" s="7"/>
      <c r="ASX165" s="7"/>
      <c r="ASY165" s="7"/>
      <c r="ASZ165" s="7"/>
      <c r="ATA165" s="7"/>
      <c r="ATB165" s="7"/>
      <c r="ATC165" s="7"/>
      <c r="ATD165" s="7"/>
      <c r="ATE165" s="7"/>
      <c r="ATF165" s="7"/>
      <c r="ATG165" s="7"/>
      <c r="ATH165" s="7"/>
      <c r="ATI165" s="7"/>
      <c r="ATJ165" s="7"/>
      <c r="ATK165" s="7"/>
      <c r="ATL165" s="7"/>
      <c r="ATM165" s="7"/>
      <c r="ATN165" s="7"/>
      <c r="ATO165" s="7"/>
      <c r="ATP165" s="7"/>
      <c r="ATQ165" s="7"/>
      <c r="ATR165" s="7"/>
      <c r="ATS165" s="7"/>
      <c r="ATT165" s="7"/>
      <c r="ATU165" s="7"/>
      <c r="ATV165" s="7"/>
      <c r="ATW165" s="7"/>
      <c r="ATX165" s="7"/>
      <c r="ATY165" s="7"/>
      <c r="ATZ165" s="7"/>
      <c r="AUA165" s="7"/>
      <c r="AUB165" s="7"/>
      <c r="AUC165" s="7"/>
      <c r="AUD165" s="7"/>
      <c r="AUE165" s="7"/>
      <c r="AUF165" s="7"/>
      <c r="AUG165" s="7"/>
      <c r="AUH165" s="7"/>
      <c r="AUI165" s="7"/>
      <c r="AUJ165" s="7"/>
      <c r="AUK165" s="7"/>
      <c r="AUL165" s="7"/>
      <c r="AUM165" s="7"/>
      <c r="AUN165" s="7"/>
      <c r="AUO165" s="7"/>
      <c r="AUP165" s="7"/>
      <c r="AUQ165" s="7"/>
      <c r="AUR165" s="7"/>
      <c r="AUS165" s="7"/>
      <c r="AUT165" s="7"/>
      <c r="AUU165" s="7"/>
      <c r="AUV165" s="7"/>
      <c r="AUW165" s="7"/>
      <c r="AUX165" s="7"/>
      <c r="AUY165" s="7"/>
      <c r="AUZ165" s="7"/>
      <c r="AVA165" s="7"/>
      <c r="AVB165" s="7"/>
      <c r="AVC165" s="7"/>
      <c r="AVD165" s="7"/>
      <c r="AVE165" s="7"/>
      <c r="AVF165" s="7"/>
      <c r="AVG165" s="7"/>
      <c r="AVH165" s="7"/>
      <c r="AVI165" s="7"/>
      <c r="AVJ165" s="7"/>
      <c r="AVK165" s="7"/>
      <c r="AVL165" s="7"/>
      <c r="AVM165" s="7"/>
      <c r="AVN165" s="7"/>
      <c r="AVO165" s="7"/>
      <c r="AVP165" s="7"/>
      <c r="AVQ165" s="7"/>
      <c r="AVR165" s="7"/>
      <c r="AVS165" s="7"/>
      <c r="AVT165" s="7"/>
      <c r="AVU165" s="7"/>
      <c r="AVV165" s="7"/>
      <c r="AVW165" s="7"/>
      <c r="AVX165" s="7"/>
      <c r="AVY165" s="7"/>
      <c r="AVZ165" s="7"/>
      <c r="AWA165" s="7"/>
      <c r="AWB165" s="7"/>
      <c r="AWC165" s="7"/>
      <c r="AWD165" s="7"/>
      <c r="AWE165" s="7"/>
      <c r="AWF165" s="7"/>
      <c r="AWG165" s="7"/>
      <c r="AWH165" s="7"/>
      <c r="AWI165" s="7"/>
      <c r="AWJ165" s="7"/>
      <c r="AWK165" s="7"/>
      <c r="AWL165" s="7"/>
      <c r="AWM165" s="7"/>
      <c r="AWN165" s="7"/>
      <c r="AWO165" s="7"/>
      <c r="AWP165" s="7"/>
      <c r="AWQ165" s="7"/>
      <c r="AWR165" s="7"/>
      <c r="AWS165" s="7"/>
      <c r="AWT165" s="7"/>
      <c r="AWU165" s="7"/>
      <c r="AWV165" s="7"/>
      <c r="AWW165" s="7"/>
      <c r="AWX165" s="7"/>
      <c r="AWY165" s="7"/>
      <c r="AWZ165" s="7"/>
      <c r="AXA165" s="7"/>
      <c r="AXB165" s="7"/>
      <c r="AXC165" s="7"/>
      <c r="AXD165" s="7"/>
      <c r="AXE165" s="7"/>
      <c r="AXF165" s="7"/>
      <c r="AXG165" s="7"/>
      <c r="AXH165" s="7"/>
      <c r="AXI165" s="7"/>
      <c r="AXJ165" s="7"/>
      <c r="AXK165" s="7"/>
      <c r="AXL165" s="7"/>
      <c r="AXM165" s="7"/>
      <c r="AXN165" s="7"/>
      <c r="AXO165" s="7"/>
      <c r="AXP165" s="7"/>
      <c r="AXQ165" s="7"/>
      <c r="AXR165" s="7"/>
      <c r="AXS165" s="7"/>
      <c r="AXT165" s="7"/>
      <c r="AXU165" s="7"/>
      <c r="AXV165" s="7"/>
      <c r="AXW165" s="7"/>
      <c r="AXX165" s="7"/>
      <c r="AXY165" s="7"/>
      <c r="AXZ165" s="7"/>
      <c r="AYA165" s="7"/>
      <c r="AYB165" s="7"/>
      <c r="AYC165" s="7"/>
      <c r="AYD165" s="7"/>
      <c r="AYE165" s="7"/>
      <c r="AYF165" s="7"/>
      <c r="AYG165" s="7"/>
      <c r="AYH165" s="7"/>
      <c r="AYI165" s="7"/>
      <c r="AYJ165" s="7"/>
      <c r="AYK165" s="7"/>
      <c r="AYL165" s="7"/>
      <c r="AYM165" s="7"/>
      <c r="AYN165" s="7"/>
      <c r="AYO165" s="7"/>
      <c r="AYP165" s="7"/>
      <c r="AYQ165" s="7"/>
      <c r="AYR165" s="7"/>
      <c r="AYS165" s="7"/>
      <c r="AYT165" s="7"/>
      <c r="AYU165" s="7"/>
      <c r="AYV165" s="7"/>
      <c r="AYW165" s="7"/>
      <c r="AYX165" s="7"/>
      <c r="AYY165" s="7"/>
      <c r="AYZ165" s="7"/>
      <c r="AZA165" s="7"/>
      <c r="AZB165" s="7"/>
      <c r="AZC165" s="7"/>
      <c r="AZD165" s="7"/>
      <c r="AZE165" s="7"/>
      <c r="AZF165" s="7"/>
      <c r="AZG165" s="7"/>
      <c r="AZH165" s="7"/>
      <c r="AZI165" s="7"/>
      <c r="AZJ165" s="7"/>
      <c r="AZK165" s="7"/>
      <c r="AZL165" s="7"/>
      <c r="AZM165" s="7"/>
      <c r="AZN165" s="7"/>
      <c r="AZO165" s="7"/>
      <c r="AZP165" s="7"/>
      <c r="AZQ165" s="7"/>
      <c r="AZR165" s="7"/>
      <c r="AZS165" s="7"/>
      <c r="AZT165" s="7"/>
      <c r="AZU165" s="7"/>
      <c r="AZV165" s="7"/>
      <c r="AZW165" s="7"/>
      <c r="AZX165" s="7"/>
      <c r="AZY165" s="7"/>
      <c r="AZZ165" s="7"/>
      <c r="BAA165" s="7"/>
      <c r="BAB165" s="7"/>
      <c r="BAC165" s="7"/>
      <c r="BAD165" s="7"/>
      <c r="BAE165" s="7"/>
      <c r="BAF165" s="7"/>
      <c r="BAG165" s="7"/>
      <c r="BAH165" s="7"/>
      <c r="BAI165" s="7"/>
      <c r="BAJ165" s="7"/>
      <c r="BAK165" s="7"/>
      <c r="BAL165" s="7"/>
      <c r="BAM165" s="7"/>
      <c r="BAN165" s="7"/>
      <c r="BAO165" s="7"/>
      <c r="BAP165" s="7"/>
      <c r="BAQ165" s="7"/>
      <c r="BAR165" s="7"/>
      <c r="BAS165" s="7"/>
      <c r="BAT165" s="7"/>
      <c r="BAU165" s="7"/>
      <c r="BAV165" s="7"/>
      <c r="BAW165" s="7"/>
      <c r="BAX165" s="7"/>
      <c r="BAY165" s="7"/>
      <c r="BAZ165" s="7"/>
      <c r="BBA165" s="7"/>
      <c r="BBB165" s="7"/>
      <c r="BBC165" s="7"/>
      <c r="BBD165" s="7"/>
      <c r="BBE165" s="7"/>
      <c r="BBF165" s="7"/>
      <c r="BBG165" s="7"/>
      <c r="BBH165" s="7"/>
      <c r="BBI165" s="7"/>
      <c r="BBJ165" s="7"/>
      <c r="BBK165" s="7"/>
      <c r="BBL165" s="7"/>
      <c r="BBM165" s="7"/>
      <c r="BBN165" s="7"/>
      <c r="BBO165" s="7"/>
      <c r="BBP165" s="7"/>
      <c r="BBQ165" s="7"/>
      <c r="BBR165" s="7"/>
      <c r="BBS165" s="7"/>
      <c r="BBT165" s="7"/>
      <c r="BBU165" s="7"/>
      <c r="BBV165" s="7"/>
      <c r="BBW165" s="7"/>
      <c r="BBX165" s="7"/>
      <c r="BBY165" s="7"/>
      <c r="BBZ165" s="7"/>
      <c r="BCA165" s="7"/>
      <c r="BCB165" s="7"/>
      <c r="BCC165" s="7"/>
      <c r="BCD165" s="7"/>
      <c r="BCE165" s="7"/>
      <c r="BCF165" s="7"/>
      <c r="BCG165" s="7"/>
      <c r="BCH165" s="7"/>
      <c r="BCI165" s="7"/>
      <c r="BCJ165" s="7"/>
      <c r="BCK165" s="7"/>
      <c r="BCL165" s="7"/>
      <c r="BCM165" s="7"/>
      <c r="BCN165" s="7"/>
      <c r="BCO165" s="7"/>
      <c r="BCP165" s="7"/>
      <c r="BCQ165" s="7"/>
      <c r="BCR165" s="7"/>
      <c r="BCS165" s="7"/>
      <c r="BCT165" s="7"/>
      <c r="BCU165" s="7"/>
      <c r="BCV165" s="7"/>
      <c r="BCW165" s="7"/>
      <c r="BCX165" s="7"/>
      <c r="BCY165" s="7"/>
      <c r="BCZ165" s="7"/>
      <c r="BDA165" s="7"/>
      <c r="BDB165" s="7"/>
      <c r="BDC165" s="7"/>
      <c r="BDD165" s="7"/>
      <c r="BDE165" s="7"/>
      <c r="BDF165" s="7"/>
      <c r="BDG165" s="7"/>
      <c r="BDH165" s="7"/>
      <c r="BDI165" s="7"/>
      <c r="BDJ165" s="7"/>
      <c r="BDK165" s="7"/>
      <c r="BDL165" s="7"/>
      <c r="BDM165" s="7"/>
      <c r="BDN165" s="7"/>
      <c r="BDO165" s="7"/>
      <c r="BDP165" s="7"/>
      <c r="BDQ165" s="7"/>
      <c r="BDR165" s="7"/>
      <c r="BDS165" s="7"/>
      <c r="BDT165" s="7"/>
      <c r="BDU165" s="7"/>
      <c r="BDV165" s="7"/>
      <c r="BDW165" s="7"/>
      <c r="BDX165" s="7"/>
      <c r="BDY165" s="7"/>
      <c r="BDZ165" s="7"/>
      <c r="BEA165" s="7"/>
      <c r="BEB165" s="7"/>
      <c r="BEC165" s="7"/>
      <c r="BED165" s="7"/>
      <c r="BEE165" s="7"/>
      <c r="BEF165" s="7"/>
      <c r="BEG165" s="7"/>
      <c r="BEH165" s="7"/>
      <c r="BEI165" s="7"/>
      <c r="BEJ165" s="7"/>
      <c r="BEK165" s="7"/>
      <c r="BEL165" s="7"/>
      <c r="BEM165" s="7"/>
      <c r="BEN165" s="7"/>
      <c r="BEO165" s="7"/>
      <c r="BEP165" s="7"/>
      <c r="BEQ165" s="7"/>
      <c r="BER165" s="7"/>
      <c r="BES165" s="7"/>
      <c r="BET165" s="7"/>
      <c r="BEU165" s="7"/>
      <c r="BEV165" s="7"/>
      <c r="BEW165" s="7"/>
      <c r="BEX165" s="7"/>
      <c r="BEY165" s="7"/>
      <c r="BEZ165" s="7"/>
      <c r="BFA165" s="7"/>
      <c r="BFB165" s="7"/>
      <c r="BFC165" s="7"/>
      <c r="BFD165" s="7"/>
      <c r="BFE165" s="7"/>
      <c r="BFF165" s="7"/>
      <c r="BFG165" s="7"/>
      <c r="BFH165" s="7"/>
      <c r="BFI165" s="7"/>
      <c r="BFJ165" s="7"/>
      <c r="BFK165" s="7"/>
      <c r="BFL165" s="7"/>
      <c r="BFM165" s="7"/>
      <c r="BFN165" s="7"/>
      <c r="BFO165" s="7"/>
      <c r="BFP165" s="7"/>
      <c r="BFQ165" s="7"/>
      <c r="BFR165" s="7"/>
      <c r="BFS165" s="7"/>
      <c r="BFT165" s="7"/>
      <c r="BFU165" s="7"/>
      <c r="BFV165" s="7"/>
      <c r="BFW165" s="7"/>
      <c r="BFX165" s="7"/>
      <c r="BFY165" s="7"/>
      <c r="BFZ165" s="7"/>
      <c r="BGA165" s="7"/>
      <c r="BGB165" s="7"/>
      <c r="BGC165" s="7"/>
      <c r="BGD165" s="7"/>
      <c r="BGE165" s="7"/>
      <c r="BGF165" s="7"/>
      <c r="BGG165" s="7"/>
      <c r="BGH165" s="7"/>
      <c r="BGI165" s="7"/>
      <c r="BGJ165" s="7"/>
      <c r="BGK165" s="7"/>
      <c r="BGL165" s="7"/>
      <c r="BGM165" s="7"/>
      <c r="BGN165" s="7"/>
      <c r="BGO165" s="7"/>
      <c r="BGP165" s="7"/>
      <c r="BGQ165" s="7"/>
      <c r="BGR165" s="7"/>
      <c r="BGS165" s="7"/>
      <c r="BGT165" s="7"/>
      <c r="BGU165" s="7"/>
      <c r="BGV165" s="7"/>
      <c r="BGW165" s="7"/>
      <c r="BGX165" s="7"/>
      <c r="BGY165" s="7"/>
      <c r="BGZ165" s="7"/>
      <c r="BHA165" s="7"/>
      <c r="BHB165" s="7"/>
      <c r="BHC165" s="7"/>
      <c r="BHD165" s="7"/>
      <c r="BHE165" s="7"/>
      <c r="BHF165" s="7"/>
      <c r="BHG165" s="7"/>
      <c r="BHH165" s="7"/>
      <c r="BHI165" s="7"/>
      <c r="BHJ165" s="7"/>
      <c r="BHK165" s="7"/>
      <c r="BHL165" s="7"/>
      <c r="BHM165" s="7"/>
      <c r="BHN165" s="7"/>
      <c r="BHO165" s="7"/>
      <c r="BHP165" s="7"/>
      <c r="BHQ165" s="7"/>
      <c r="BHR165" s="7"/>
      <c r="BHS165" s="7"/>
      <c r="BHT165" s="7"/>
      <c r="BHU165" s="7"/>
      <c r="BHV165" s="7"/>
      <c r="BHW165" s="7"/>
      <c r="BHX165" s="7"/>
      <c r="BHY165" s="7"/>
      <c r="BHZ165" s="7"/>
      <c r="BIA165" s="7"/>
      <c r="BIB165" s="7"/>
      <c r="BIC165" s="7"/>
      <c r="BID165" s="7"/>
      <c r="BIE165" s="7"/>
      <c r="BIF165" s="7"/>
      <c r="BIG165" s="7"/>
      <c r="BIH165" s="7"/>
      <c r="BII165" s="7"/>
      <c r="BIJ165" s="7"/>
      <c r="BIK165" s="7"/>
      <c r="BIL165" s="7"/>
      <c r="BIM165" s="7"/>
      <c r="BIN165" s="7"/>
      <c r="BIO165" s="7"/>
      <c r="BIP165" s="7"/>
      <c r="BIQ165" s="7"/>
      <c r="BIR165" s="7"/>
      <c r="BIS165" s="7"/>
      <c r="BIT165" s="7"/>
      <c r="BIU165" s="7"/>
      <c r="BIV165" s="7"/>
      <c r="BIW165" s="7"/>
      <c r="BIX165" s="7"/>
      <c r="BIY165" s="7"/>
      <c r="BIZ165" s="7"/>
      <c r="BJA165" s="7"/>
      <c r="BJB165" s="7"/>
      <c r="BJC165" s="7"/>
      <c r="BJD165" s="7"/>
      <c r="BJE165" s="7"/>
      <c r="BJF165" s="7"/>
      <c r="BJG165" s="7"/>
      <c r="BJH165" s="7"/>
      <c r="BJI165" s="7"/>
      <c r="BJJ165" s="7"/>
      <c r="BJK165" s="7"/>
      <c r="BJL165" s="7"/>
      <c r="BJM165" s="7"/>
      <c r="BJN165" s="7"/>
      <c r="BJO165" s="7"/>
      <c r="BJP165" s="7"/>
      <c r="BJQ165" s="7"/>
      <c r="BJR165" s="7"/>
      <c r="BJS165" s="7"/>
      <c r="BJT165" s="7"/>
      <c r="BJU165" s="7"/>
      <c r="BJV165" s="7"/>
      <c r="BJW165" s="7"/>
      <c r="BJX165" s="7"/>
      <c r="BJY165" s="7"/>
      <c r="BJZ165" s="7"/>
      <c r="BKA165" s="7"/>
      <c r="BKB165" s="7"/>
      <c r="BKC165" s="7"/>
      <c r="BKD165" s="7"/>
      <c r="BKE165" s="7"/>
      <c r="BKF165" s="7"/>
      <c r="BKG165" s="7"/>
      <c r="BKH165" s="7"/>
      <c r="BKI165" s="7"/>
      <c r="BKJ165" s="7"/>
      <c r="BKK165" s="7"/>
      <c r="BKL165" s="7"/>
      <c r="BKM165" s="7"/>
      <c r="BKN165" s="7"/>
      <c r="BKO165" s="7"/>
      <c r="BKP165" s="7"/>
      <c r="BKQ165" s="7"/>
      <c r="BKR165" s="7"/>
      <c r="BKS165" s="7"/>
      <c r="BKT165" s="7"/>
      <c r="BKU165" s="7"/>
      <c r="BKV165" s="7"/>
      <c r="BKW165" s="7"/>
      <c r="BKX165" s="7"/>
      <c r="BKY165" s="7"/>
      <c r="BKZ165" s="7"/>
      <c r="BLA165" s="7"/>
      <c r="BLB165" s="7"/>
      <c r="BLC165" s="7"/>
      <c r="BLD165" s="7"/>
      <c r="BLE165" s="7"/>
      <c r="BLF165" s="7"/>
      <c r="BLG165" s="7"/>
      <c r="BLH165" s="7"/>
      <c r="BLI165" s="7"/>
      <c r="BLJ165" s="7"/>
      <c r="BLK165" s="7"/>
      <c r="BLL165" s="7"/>
      <c r="BLM165" s="7"/>
      <c r="BLN165" s="7"/>
      <c r="BLO165" s="7"/>
      <c r="BLP165" s="7"/>
      <c r="BLQ165" s="7"/>
      <c r="BLR165" s="7"/>
      <c r="BLS165" s="7"/>
      <c r="BLT165" s="7"/>
      <c r="BLU165" s="7"/>
      <c r="BLV165" s="7"/>
      <c r="BLW165" s="7"/>
      <c r="BLX165" s="7"/>
      <c r="BLY165" s="7"/>
      <c r="BLZ165" s="7"/>
      <c r="BMA165" s="7"/>
      <c r="BMB165" s="7"/>
      <c r="BMC165" s="7"/>
      <c r="BMD165" s="7"/>
      <c r="BME165" s="7"/>
      <c r="BMF165" s="7"/>
      <c r="BMG165" s="7"/>
      <c r="BMH165" s="7"/>
      <c r="BMI165" s="7"/>
      <c r="BMJ165" s="7"/>
      <c r="BMK165" s="7"/>
      <c r="BML165" s="7"/>
      <c r="BMM165" s="7"/>
      <c r="BMN165" s="7"/>
      <c r="BMO165" s="7"/>
      <c r="BMP165" s="7"/>
      <c r="BMQ165" s="7"/>
      <c r="BMR165" s="7"/>
      <c r="BMS165" s="7"/>
      <c r="BMT165" s="7"/>
      <c r="BMU165" s="7"/>
      <c r="BMV165" s="7"/>
      <c r="BMW165" s="7"/>
      <c r="BMX165" s="7"/>
      <c r="BMY165" s="7"/>
      <c r="BMZ165" s="7"/>
      <c r="BNA165" s="7"/>
      <c r="BNB165" s="7"/>
      <c r="BNC165" s="7"/>
      <c r="BND165" s="7"/>
      <c r="BNE165" s="7"/>
      <c r="BNF165" s="7"/>
      <c r="BNG165" s="7"/>
      <c r="BNH165" s="7"/>
      <c r="BNI165" s="7"/>
      <c r="BNJ165" s="7"/>
      <c r="BNK165" s="7"/>
      <c r="BNL165" s="7"/>
      <c r="BNM165" s="7"/>
      <c r="BNN165" s="7"/>
      <c r="BNO165" s="7"/>
      <c r="BNP165" s="7"/>
      <c r="BNQ165" s="7"/>
      <c r="BNR165" s="7"/>
      <c r="BNS165" s="7"/>
      <c r="BNT165" s="7"/>
      <c r="BNU165" s="7"/>
      <c r="BNV165" s="7"/>
      <c r="BNW165" s="7"/>
      <c r="BNX165" s="7"/>
      <c r="BNY165" s="7"/>
      <c r="BNZ165" s="7"/>
      <c r="BOA165" s="7"/>
      <c r="BOB165" s="7"/>
      <c r="BOC165" s="7"/>
      <c r="BOD165" s="7"/>
      <c r="BOE165" s="7"/>
      <c r="BOF165" s="7"/>
      <c r="BOG165" s="7"/>
      <c r="BOH165" s="7"/>
      <c r="BOI165" s="7"/>
      <c r="BOJ165" s="7"/>
      <c r="BOK165" s="7"/>
      <c r="BOL165" s="7"/>
      <c r="BOM165" s="7"/>
      <c r="BON165" s="7"/>
      <c r="BOO165" s="7"/>
      <c r="BOP165" s="7"/>
      <c r="BOQ165" s="7"/>
      <c r="BOR165" s="7"/>
      <c r="BOS165" s="7"/>
      <c r="BOT165" s="7"/>
      <c r="BOU165" s="7"/>
      <c r="BOV165" s="7"/>
      <c r="BOW165" s="7"/>
      <c r="BOX165" s="7"/>
      <c r="BOY165" s="7"/>
      <c r="BOZ165" s="7"/>
      <c r="BPA165" s="7"/>
      <c r="BPB165" s="7"/>
      <c r="BPC165" s="7"/>
      <c r="BPD165" s="7"/>
      <c r="BPE165" s="7"/>
      <c r="BPF165" s="7"/>
      <c r="BPG165" s="7"/>
      <c r="BPH165" s="7"/>
      <c r="BPI165" s="7"/>
      <c r="BPJ165" s="7"/>
      <c r="BPK165" s="7"/>
      <c r="BPL165" s="7"/>
      <c r="BPM165" s="7"/>
      <c r="BPN165" s="7"/>
      <c r="BPO165" s="7"/>
      <c r="BPP165" s="7"/>
      <c r="BPQ165" s="7"/>
      <c r="BPR165" s="7"/>
      <c r="BPS165" s="7"/>
      <c r="BPT165" s="7"/>
      <c r="BPU165" s="7"/>
      <c r="BPV165" s="7"/>
      <c r="BPW165" s="7"/>
      <c r="BPX165" s="7"/>
      <c r="BPY165" s="7"/>
      <c r="BPZ165" s="7"/>
      <c r="BQA165" s="7"/>
      <c r="BQB165" s="7"/>
      <c r="BQC165" s="7"/>
      <c r="BQD165" s="7"/>
      <c r="BQE165" s="7"/>
      <c r="BQF165" s="7"/>
      <c r="BQG165" s="7"/>
      <c r="BQH165" s="7"/>
      <c r="BQI165" s="7"/>
      <c r="BQJ165" s="7"/>
      <c r="BQK165" s="7"/>
      <c r="BQL165" s="7"/>
      <c r="BQM165" s="7"/>
      <c r="BQN165" s="7"/>
      <c r="BQO165" s="7"/>
      <c r="BQP165" s="7"/>
      <c r="BQQ165" s="7"/>
      <c r="BQR165" s="7"/>
      <c r="BQS165" s="7"/>
      <c r="BQT165" s="7"/>
      <c r="BQU165" s="7"/>
      <c r="BQV165" s="7"/>
      <c r="BQW165" s="7"/>
      <c r="BQX165" s="7"/>
      <c r="BQY165" s="7"/>
      <c r="BQZ165" s="7"/>
      <c r="BRA165" s="7"/>
      <c r="BRB165" s="7"/>
      <c r="BRC165" s="7"/>
      <c r="BRD165" s="7"/>
      <c r="BRE165" s="7"/>
      <c r="BRF165" s="7"/>
      <c r="BRG165" s="7"/>
      <c r="BRH165" s="7"/>
      <c r="BRI165" s="7"/>
      <c r="BRJ165" s="7"/>
      <c r="BRK165" s="7"/>
      <c r="BRL165" s="7"/>
      <c r="BRM165" s="7"/>
      <c r="BRN165" s="7"/>
      <c r="BRO165" s="7"/>
      <c r="BRP165" s="7"/>
      <c r="BRQ165" s="7"/>
      <c r="BRR165" s="7"/>
      <c r="BRS165" s="7"/>
      <c r="BRT165" s="7"/>
      <c r="BRU165" s="7"/>
      <c r="BRV165" s="7"/>
      <c r="BRW165" s="7"/>
      <c r="BRX165" s="7"/>
      <c r="BRY165" s="7"/>
      <c r="BRZ165" s="7"/>
      <c r="BSA165" s="7"/>
      <c r="BSB165" s="7"/>
      <c r="BSC165" s="7"/>
      <c r="BSD165" s="7"/>
      <c r="BSE165" s="7"/>
      <c r="BSF165" s="7"/>
      <c r="BSG165" s="7"/>
      <c r="BSH165" s="7"/>
      <c r="BSI165" s="7"/>
      <c r="BSJ165" s="7"/>
      <c r="BSK165" s="7"/>
      <c r="BSL165" s="7"/>
      <c r="BSM165" s="7"/>
      <c r="BSN165" s="7"/>
      <c r="BSO165" s="7"/>
      <c r="BSP165" s="7"/>
      <c r="BSQ165" s="7"/>
      <c r="BSR165" s="7"/>
      <c r="BSS165" s="7"/>
      <c r="BST165" s="7"/>
      <c r="BSU165" s="7"/>
      <c r="BSV165" s="7"/>
      <c r="BSW165" s="7"/>
      <c r="BSX165" s="7"/>
      <c r="BSY165" s="7"/>
      <c r="BSZ165" s="7"/>
      <c r="BTA165" s="7"/>
      <c r="BTB165" s="7"/>
      <c r="BTC165" s="7"/>
      <c r="BTD165" s="7"/>
      <c r="BTE165" s="7"/>
      <c r="BTF165" s="7"/>
      <c r="BTG165" s="7"/>
      <c r="BTH165" s="7"/>
      <c r="BTI165" s="7"/>
      <c r="BTJ165" s="7"/>
      <c r="BTK165" s="7"/>
      <c r="BTL165" s="7"/>
      <c r="BTM165" s="7"/>
      <c r="BTN165" s="7"/>
      <c r="BTO165" s="7"/>
      <c r="BTP165" s="7"/>
      <c r="BTQ165" s="7"/>
      <c r="BTR165" s="7"/>
      <c r="BTS165" s="7"/>
      <c r="BTT165" s="7"/>
      <c r="BTU165" s="7"/>
      <c r="BTV165" s="7"/>
      <c r="BTW165" s="7"/>
      <c r="BTX165" s="7"/>
      <c r="BTY165" s="7"/>
      <c r="BTZ165" s="7"/>
      <c r="BUA165" s="7"/>
      <c r="BUB165" s="7"/>
      <c r="BUC165" s="7"/>
      <c r="BUD165" s="7"/>
      <c r="BUE165" s="7"/>
      <c r="BUF165" s="7"/>
      <c r="BUG165" s="7"/>
      <c r="BUH165" s="7"/>
      <c r="BUI165" s="7"/>
      <c r="BUJ165" s="7"/>
      <c r="BUK165" s="7"/>
      <c r="BUL165" s="7"/>
      <c r="BUM165" s="7"/>
      <c r="BUN165" s="7"/>
      <c r="BUO165" s="7"/>
      <c r="BUP165" s="7"/>
      <c r="BUQ165" s="7"/>
      <c r="BUR165" s="7"/>
      <c r="BUS165" s="7"/>
      <c r="BUT165" s="7"/>
      <c r="BUU165" s="7"/>
      <c r="BUV165" s="7"/>
      <c r="BUW165" s="7"/>
      <c r="BUX165" s="7"/>
      <c r="BUY165" s="7"/>
      <c r="BUZ165" s="7"/>
      <c r="BVA165" s="7"/>
      <c r="BVB165" s="7"/>
      <c r="BVC165" s="7"/>
      <c r="BVD165" s="7"/>
      <c r="BVE165" s="7"/>
      <c r="BVF165" s="7"/>
      <c r="BVG165" s="7"/>
      <c r="BVH165" s="7"/>
      <c r="BVI165" s="7"/>
      <c r="BVJ165" s="7"/>
      <c r="BVK165" s="7"/>
      <c r="BVL165" s="7"/>
      <c r="BVM165" s="7"/>
      <c r="BVN165" s="7"/>
      <c r="BVO165" s="7"/>
      <c r="BVP165" s="7"/>
      <c r="BVQ165" s="7"/>
      <c r="BVR165" s="7"/>
      <c r="BVS165" s="7"/>
      <c r="BVT165" s="7"/>
      <c r="BVU165" s="7"/>
      <c r="BVV165" s="7"/>
      <c r="BVW165" s="7"/>
      <c r="BVX165" s="7"/>
      <c r="BVY165" s="7"/>
      <c r="BVZ165" s="7"/>
      <c r="BWA165" s="7"/>
      <c r="BWB165" s="7"/>
      <c r="BWC165" s="7"/>
      <c r="BWD165" s="7"/>
      <c r="BWE165" s="7"/>
      <c r="BWF165" s="7"/>
      <c r="BWG165" s="7"/>
      <c r="BWH165" s="7"/>
      <c r="BWI165" s="7"/>
      <c r="BWJ165" s="7"/>
      <c r="BWK165" s="7"/>
      <c r="BWL165" s="7"/>
      <c r="BWM165" s="7"/>
      <c r="BWN165" s="7"/>
      <c r="BWO165" s="7"/>
      <c r="BWP165" s="7"/>
      <c r="BWQ165" s="7"/>
      <c r="BWR165" s="7"/>
      <c r="BWS165" s="7"/>
      <c r="BWT165" s="7"/>
      <c r="BWU165" s="7"/>
      <c r="BWV165" s="7"/>
      <c r="BWW165" s="7"/>
      <c r="BWX165" s="7"/>
      <c r="BWY165" s="7"/>
      <c r="BWZ165" s="7"/>
      <c r="BXA165" s="7"/>
      <c r="BXB165" s="7"/>
      <c r="BXC165" s="7"/>
      <c r="BXD165" s="7"/>
      <c r="BXE165" s="7"/>
      <c r="BXF165" s="7"/>
      <c r="BXG165" s="7"/>
      <c r="BXH165" s="7"/>
      <c r="BXI165" s="7"/>
      <c r="BXJ165" s="7"/>
      <c r="BXK165" s="7"/>
      <c r="BXL165" s="7"/>
      <c r="BXM165" s="7"/>
      <c r="BXN165" s="7"/>
      <c r="BXO165" s="7"/>
      <c r="BXP165" s="7"/>
      <c r="BXQ165" s="7"/>
      <c r="BXR165" s="7"/>
      <c r="BXS165" s="7"/>
      <c r="BXT165" s="7"/>
      <c r="BXU165" s="7"/>
      <c r="BXV165" s="7"/>
      <c r="BXW165" s="7"/>
      <c r="BXX165" s="7"/>
      <c r="BXY165" s="7"/>
      <c r="BXZ165" s="7"/>
      <c r="BYA165" s="7"/>
      <c r="BYB165" s="7"/>
      <c r="BYC165" s="7"/>
      <c r="BYD165" s="7"/>
      <c r="BYE165" s="7"/>
      <c r="BYF165" s="7"/>
      <c r="BYG165" s="7"/>
      <c r="BYH165" s="7"/>
      <c r="BYI165" s="7"/>
      <c r="BYJ165" s="7"/>
      <c r="BYK165" s="7"/>
      <c r="BYL165" s="7"/>
      <c r="BYM165" s="7"/>
      <c r="BYN165" s="7"/>
      <c r="BYO165" s="7"/>
      <c r="BYP165" s="7"/>
      <c r="BYQ165" s="7"/>
      <c r="BYR165" s="7"/>
      <c r="BYS165" s="7"/>
      <c r="BYT165" s="7"/>
      <c r="BYU165" s="7"/>
      <c r="BYV165" s="7"/>
      <c r="BYW165" s="7"/>
      <c r="BYX165" s="7"/>
      <c r="BYY165" s="7"/>
      <c r="BYZ165" s="7"/>
      <c r="BZA165" s="7"/>
      <c r="BZB165" s="7"/>
      <c r="BZC165" s="7"/>
      <c r="BZD165" s="7"/>
      <c r="BZE165" s="7"/>
      <c r="BZF165" s="7"/>
      <c r="BZG165" s="7"/>
      <c r="BZH165" s="7"/>
      <c r="BZI165" s="7"/>
      <c r="BZJ165" s="7"/>
      <c r="BZK165" s="7"/>
      <c r="BZL165" s="7"/>
      <c r="BZM165" s="7"/>
      <c r="BZN165" s="7"/>
      <c r="BZO165" s="7"/>
      <c r="BZP165" s="7"/>
      <c r="BZQ165" s="7"/>
      <c r="BZR165" s="7"/>
      <c r="BZS165" s="7"/>
      <c r="BZT165" s="7"/>
      <c r="BZU165" s="7"/>
      <c r="BZV165" s="7"/>
      <c r="BZW165" s="7"/>
      <c r="BZX165" s="7"/>
      <c r="BZY165" s="7"/>
      <c r="BZZ165" s="7"/>
      <c r="CAA165" s="7"/>
      <c r="CAB165" s="7"/>
      <c r="CAC165" s="7"/>
      <c r="CAD165" s="7"/>
      <c r="CAE165" s="7"/>
      <c r="CAF165" s="7"/>
      <c r="CAG165" s="7"/>
      <c r="CAH165" s="7"/>
      <c r="CAI165" s="7"/>
      <c r="CAJ165" s="7"/>
      <c r="CAK165" s="7"/>
      <c r="CAL165" s="7"/>
      <c r="CAM165" s="7"/>
      <c r="CAN165" s="7"/>
      <c r="CAO165" s="7"/>
      <c r="CAP165" s="7"/>
      <c r="CAQ165" s="7"/>
      <c r="CAR165" s="7"/>
      <c r="CAS165" s="7"/>
      <c r="CAT165" s="7"/>
      <c r="CAU165" s="7"/>
      <c r="CAV165" s="7"/>
      <c r="CAW165" s="7"/>
      <c r="CAX165" s="7"/>
      <c r="CAY165" s="7"/>
      <c r="CAZ165" s="7"/>
      <c r="CBA165" s="7"/>
      <c r="CBB165" s="7"/>
      <c r="CBC165" s="7"/>
      <c r="CBD165" s="7"/>
      <c r="CBE165" s="7"/>
      <c r="CBF165" s="7"/>
      <c r="CBG165" s="7"/>
      <c r="CBH165" s="7"/>
      <c r="CBI165" s="7"/>
      <c r="CBJ165" s="7"/>
      <c r="CBK165" s="7"/>
      <c r="CBL165" s="7"/>
      <c r="CBM165" s="7"/>
      <c r="CBN165" s="7"/>
      <c r="CBO165" s="7"/>
      <c r="CBP165" s="7"/>
      <c r="CBQ165" s="7"/>
      <c r="CBR165" s="7"/>
      <c r="CBS165" s="7"/>
      <c r="CBT165" s="7"/>
      <c r="CBU165" s="7"/>
      <c r="CBV165" s="7"/>
      <c r="CBW165" s="7"/>
      <c r="CBX165" s="7"/>
      <c r="CBY165" s="7"/>
      <c r="CBZ165" s="7"/>
      <c r="CCA165" s="7"/>
      <c r="CCB165" s="7"/>
      <c r="CCC165" s="7"/>
      <c r="CCD165" s="7"/>
      <c r="CCE165" s="7"/>
      <c r="CCF165" s="7"/>
      <c r="CCG165" s="7"/>
      <c r="CCH165" s="7"/>
      <c r="CCI165" s="7"/>
      <c r="CCJ165" s="7"/>
      <c r="CCK165" s="7"/>
      <c r="CCL165" s="7"/>
      <c r="CCM165" s="7"/>
      <c r="CCN165" s="7"/>
      <c r="CCO165" s="7"/>
      <c r="CCP165" s="7"/>
      <c r="CCQ165" s="7"/>
      <c r="CCR165" s="7"/>
      <c r="CCS165" s="7"/>
      <c r="CCT165" s="7"/>
      <c r="CCU165" s="7"/>
      <c r="CCV165" s="7"/>
      <c r="CCW165" s="7"/>
      <c r="CCX165" s="7"/>
      <c r="CCY165" s="7"/>
      <c r="CCZ165" s="7"/>
      <c r="CDA165" s="7"/>
      <c r="CDB165" s="7"/>
      <c r="CDC165" s="7"/>
      <c r="CDD165" s="7"/>
      <c r="CDE165" s="7"/>
      <c r="CDF165" s="7"/>
      <c r="CDG165" s="7"/>
      <c r="CDH165" s="7"/>
      <c r="CDI165" s="7"/>
      <c r="CDJ165" s="7"/>
      <c r="CDK165" s="7"/>
      <c r="CDL165" s="7"/>
      <c r="CDM165" s="7"/>
      <c r="CDN165" s="7"/>
      <c r="CDO165" s="7"/>
      <c r="CDP165" s="7"/>
      <c r="CDQ165" s="7"/>
      <c r="CDR165" s="7"/>
      <c r="CDS165" s="7"/>
      <c r="CDT165" s="7"/>
      <c r="CDU165" s="7"/>
      <c r="CDV165" s="7"/>
      <c r="CDW165" s="7"/>
      <c r="CDX165" s="7"/>
      <c r="CDY165" s="7"/>
      <c r="CDZ165" s="7"/>
      <c r="CEA165" s="7"/>
      <c r="CEB165" s="7"/>
      <c r="CEC165" s="7"/>
      <c r="CED165" s="7"/>
      <c r="CEE165" s="7"/>
      <c r="CEF165" s="7"/>
      <c r="CEG165" s="7"/>
      <c r="CEH165" s="7"/>
      <c r="CEI165" s="7"/>
      <c r="CEJ165" s="7"/>
      <c r="CEK165" s="7"/>
      <c r="CEL165" s="7"/>
      <c r="CEM165" s="7"/>
      <c r="CEN165" s="7"/>
      <c r="CEO165" s="7"/>
      <c r="CEP165" s="7"/>
      <c r="CEQ165" s="7"/>
      <c r="CER165" s="7"/>
      <c r="CES165" s="7"/>
      <c r="CET165" s="7"/>
      <c r="CEU165" s="7"/>
      <c r="CEV165" s="7"/>
      <c r="CEW165" s="7"/>
      <c r="CEX165" s="7"/>
      <c r="CEY165" s="7"/>
      <c r="CEZ165" s="7"/>
      <c r="CFA165" s="7"/>
      <c r="CFB165" s="7"/>
      <c r="CFC165" s="7"/>
      <c r="CFD165" s="7"/>
      <c r="CFE165" s="7"/>
      <c r="CFF165" s="7"/>
      <c r="CFG165" s="7"/>
      <c r="CFH165" s="7"/>
      <c r="CFI165" s="7"/>
      <c r="CFJ165" s="7"/>
      <c r="CFK165" s="7"/>
      <c r="CFL165" s="7"/>
      <c r="CFM165" s="7"/>
      <c r="CFN165" s="7"/>
      <c r="CFO165" s="7"/>
      <c r="CFP165" s="7"/>
      <c r="CFQ165" s="7"/>
      <c r="CFR165" s="7"/>
      <c r="CFS165" s="7"/>
      <c r="CFT165" s="7"/>
      <c r="CFU165" s="7"/>
      <c r="CFV165" s="7"/>
      <c r="CFW165" s="7"/>
      <c r="CFX165" s="7"/>
      <c r="CFY165" s="7"/>
      <c r="CFZ165" s="7"/>
      <c r="CGA165" s="7"/>
      <c r="CGB165" s="7"/>
      <c r="CGC165" s="7"/>
      <c r="CGD165" s="7"/>
      <c r="CGE165" s="7"/>
      <c r="CGF165" s="7"/>
      <c r="CGG165" s="7"/>
      <c r="CGH165" s="7"/>
      <c r="CGI165" s="7"/>
      <c r="CGJ165" s="7"/>
      <c r="CGK165" s="7"/>
      <c r="CGL165" s="7"/>
      <c r="CGM165" s="7"/>
      <c r="CGN165" s="7"/>
      <c r="CGO165" s="7"/>
      <c r="CGP165" s="7"/>
      <c r="CGQ165" s="7"/>
      <c r="CGR165" s="7"/>
      <c r="CGS165" s="7"/>
      <c r="CGT165" s="7"/>
      <c r="CGU165" s="7"/>
      <c r="CGV165" s="7"/>
      <c r="CGW165" s="7"/>
      <c r="CGX165" s="7"/>
      <c r="CGY165" s="7"/>
      <c r="CGZ165" s="7"/>
      <c r="CHA165" s="7"/>
      <c r="CHB165" s="7"/>
      <c r="CHC165" s="7"/>
      <c r="CHD165" s="7"/>
      <c r="CHE165" s="7"/>
      <c r="CHF165" s="7"/>
      <c r="CHG165" s="7"/>
      <c r="CHH165" s="7"/>
      <c r="CHI165" s="7"/>
      <c r="CHJ165" s="7"/>
      <c r="CHK165" s="7"/>
      <c r="CHL165" s="7"/>
      <c r="CHM165" s="7"/>
      <c r="CHN165" s="7"/>
      <c r="CHO165" s="7"/>
      <c r="CHP165" s="7"/>
      <c r="CHQ165" s="7"/>
      <c r="CHR165" s="7"/>
      <c r="CHS165" s="7"/>
      <c r="CHT165" s="7"/>
      <c r="CHU165" s="7"/>
      <c r="CHV165" s="7"/>
      <c r="CHW165" s="7"/>
      <c r="CHX165" s="7"/>
      <c r="CHY165" s="7"/>
      <c r="CHZ165" s="7"/>
      <c r="CIA165" s="7"/>
      <c r="CIB165" s="7"/>
      <c r="CIC165" s="7"/>
      <c r="CID165" s="7"/>
      <c r="CIE165" s="7"/>
      <c r="CIF165" s="7"/>
      <c r="CIG165" s="7"/>
      <c r="CIH165" s="7"/>
      <c r="CII165" s="7"/>
      <c r="CIJ165" s="7"/>
      <c r="CIK165" s="7"/>
      <c r="CIL165" s="7"/>
      <c r="CIM165" s="7"/>
      <c r="CIN165" s="7"/>
      <c r="CIO165" s="7"/>
      <c r="CIP165" s="7"/>
      <c r="CIQ165" s="7"/>
      <c r="CIR165" s="7"/>
      <c r="CIS165" s="7"/>
      <c r="CIT165" s="7"/>
      <c r="CIU165" s="7"/>
      <c r="CIV165" s="7"/>
      <c r="CIW165" s="7"/>
      <c r="CIX165" s="7"/>
      <c r="CIY165" s="7"/>
      <c r="CIZ165" s="7"/>
      <c r="CJA165" s="7"/>
      <c r="CJB165" s="7"/>
      <c r="CJC165" s="7"/>
      <c r="CJD165" s="7"/>
      <c r="CJE165" s="7"/>
      <c r="CJF165" s="7"/>
      <c r="CJG165" s="7"/>
      <c r="CJH165" s="7"/>
      <c r="CJI165" s="7"/>
      <c r="CJJ165" s="7"/>
      <c r="CJK165" s="7"/>
      <c r="CJL165" s="7"/>
      <c r="CJM165" s="7"/>
      <c r="CJN165" s="7"/>
      <c r="CJO165" s="7"/>
      <c r="CJP165" s="7"/>
      <c r="CJQ165" s="7"/>
      <c r="CJR165" s="7"/>
      <c r="CJS165" s="7"/>
      <c r="CJT165" s="7"/>
      <c r="CJU165" s="7"/>
      <c r="CJV165" s="7"/>
      <c r="CJW165" s="7"/>
      <c r="CJX165" s="7"/>
      <c r="CJY165" s="7"/>
      <c r="CJZ165" s="7"/>
      <c r="CKA165" s="7"/>
      <c r="CKB165" s="7"/>
      <c r="CKC165" s="7"/>
      <c r="CKD165" s="7"/>
      <c r="CKE165" s="7"/>
      <c r="CKF165" s="7"/>
      <c r="CKG165" s="7"/>
      <c r="CKH165" s="7"/>
      <c r="CKI165" s="7"/>
      <c r="CKJ165" s="7"/>
      <c r="CKK165" s="7"/>
      <c r="CKL165" s="7"/>
      <c r="CKM165" s="7"/>
      <c r="CKN165" s="7"/>
      <c r="CKO165" s="7"/>
      <c r="CKP165" s="7"/>
      <c r="CKQ165" s="7"/>
      <c r="CKR165" s="7"/>
      <c r="CKS165" s="7"/>
      <c r="CKT165" s="7"/>
      <c r="CKU165" s="7"/>
      <c r="CKV165" s="7"/>
      <c r="CKW165" s="7"/>
      <c r="CKX165" s="7"/>
      <c r="CKY165" s="7"/>
      <c r="CKZ165" s="7"/>
      <c r="CLA165" s="7"/>
      <c r="CLB165" s="7"/>
      <c r="CLC165" s="7"/>
      <c r="CLD165" s="7"/>
      <c r="CLE165" s="7"/>
      <c r="CLF165" s="7"/>
      <c r="CLG165" s="7"/>
      <c r="CLH165" s="7"/>
      <c r="CLI165" s="7"/>
      <c r="CLJ165" s="7"/>
      <c r="CLK165" s="7"/>
      <c r="CLL165" s="7"/>
      <c r="CLM165" s="7"/>
      <c r="CLN165" s="7"/>
      <c r="CLO165" s="7"/>
      <c r="CLP165" s="7"/>
      <c r="CLQ165" s="7"/>
      <c r="CLR165" s="7"/>
      <c r="CLS165" s="7"/>
      <c r="CLT165" s="7"/>
      <c r="CLU165" s="7"/>
      <c r="CLV165" s="7"/>
      <c r="CLW165" s="7"/>
      <c r="CLX165" s="7"/>
      <c r="CLY165" s="7"/>
      <c r="CLZ165" s="7"/>
      <c r="CMA165" s="7"/>
      <c r="CMB165" s="7"/>
      <c r="CMC165" s="7"/>
      <c r="CMD165" s="7"/>
      <c r="CME165" s="7"/>
      <c r="CMF165" s="7"/>
      <c r="CMG165" s="7"/>
      <c r="CMH165" s="7"/>
      <c r="CMI165" s="7"/>
      <c r="CMJ165" s="7"/>
      <c r="CMK165" s="7"/>
      <c r="CML165" s="7"/>
      <c r="CMM165" s="7"/>
      <c r="CMN165" s="7"/>
      <c r="CMO165" s="7"/>
      <c r="CMP165" s="7"/>
      <c r="CMQ165" s="7"/>
      <c r="CMR165" s="7"/>
      <c r="CMS165" s="7"/>
      <c r="CMT165" s="7"/>
      <c r="CMU165" s="7"/>
      <c r="CMV165" s="7"/>
      <c r="CMW165" s="7"/>
      <c r="CMX165" s="7"/>
      <c r="CMY165" s="7"/>
      <c r="CMZ165" s="7"/>
      <c r="CNA165" s="7"/>
      <c r="CNB165" s="7"/>
      <c r="CNC165" s="7"/>
      <c r="CND165" s="7"/>
      <c r="CNE165" s="7"/>
      <c r="CNF165" s="7"/>
      <c r="CNG165" s="7"/>
      <c r="CNH165" s="7"/>
      <c r="CNI165" s="7"/>
      <c r="CNJ165" s="7"/>
      <c r="CNK165" s="7"/>
      <c r="CNL165" s="7"/>
      <c r="CNM165" s="7"/>
      <c r="CNN165" s="7"/>
      <c r="CNO165" s="7"/>
      <c r="CNP165" s="7"/>
      <c r="CNQ165" s="7"/>
      <c r="CNR165" s="7"/>
      <c r="CNS165" s="7"/>
      <c r="CNT165" s="7"/>
      <c r="CNU165" s="7"/>
      <c r="CNV165" s="7"/>
      <c r="CNW165" s="7"/>
      <c r="CNX165" s="7"/>
      <c r="CNY165" s="7"/>
      <c r="CNZ165" s="7"/>
      <c r="COA165" s="7"/>
      <c r="COB165" s="7"/>
      <c r="COC165" s="7"/>
      <c r="COD165" s="7"/>
      <c r="COE165" s="7"/>
      <c r="COF165" s="7"/>
      <c r="COG165" s="7"/>
      <c r="COH165" s="7"/>
      <c r="COI165" s="7"/>
      <c r="COJ165" s="7"/>
      <c r="COK165" s="7"/>
      <c r="COL165" s="7"/>
      <c r="COM165" s="7"/>
      <c r="CON165" s="7"/>
      <c r="COO165" s="7"/>
      <c r="COP165" s="7"/>
      <c r="COQ165" s="7"/>
      <c r="COR165" s="7"/>
      <c r="COS165" s="7"/>
      <c r="COT165" s="7"/>
      <c r="COU165" s="7"/>
      <c r="COV165" s="7"/>
      <c r="COW165" s="7"/>
      <c r="COX165" s="7"/>
      <c r="COY165" s="7"/>
      <c r="COZ165" s="7"/>
      <c r="CPA165" s="7"/>
      <c r="CPB165" s="7"/>
      <c r="CPC165" s="7"/>
      <c r="CPD165" s="7"/>
      <c r="CPE165" s="7"/>
      <c r="CPF165" s="7"/>
      <c r="CPG165" s="7"/>
      <c r="CPH165" s="7"/>
      <c r="CPI165" s="7"/>
      <c r="CPJ165" s="7"/>
      <c r="CPK165" s="7"/>
    </row>
    <row r="166" spans="1:2455" s="7" customFormat="1" ht="77.25" customHeight="1" x14ac:dyDescent="0.25">
      <c r="A166" s="9" t="s">
        <v>141</v>
      </c>
      <c r="B166" s="14" t="s">
        <v>142</v>
      </c>
      <c r="C166" s="15"/>
      <c r="D166" s="15">
        <v>73440</v>
      </c>
      <c r="E166" s="15">
        <v>73440</v>
      </c>
      <c r="F166" s="15">
        <v>73440</v>
      </c>
    </row>
    <row r="167" spans="1:2455" ht="23.25" customHeight="1" x14ac:dyDescent="0.25">
      <c r="A167" s="10" t="s">
        <v>36</v>
      </c>
      <c r="B167" s="11" t="s">
        <v>37</v>
      </c>
      <c r="C167" s="12">
        <f>SUM(C168+C212+C216)</f>
        <v>185978570.15999997</v>
      </c>
      <c r="D167" s="12">
        <f>SUM(D168+D212+D216)</f>
        <v>325396047.19999999</v>
      </c>
      <c r="E167" s="12">
        <f>SUM(E168+E212+E216)</f>
        <v>149068582.25999999</v>
      </c>
      <c r="F167" s="12">
        <f>SUM(F168+F212+F216)</f>
        <v>136076306.18000001</v>
      </c>
    </row>
    <row r="168" spans="1:2455" ht="51.75" customHeight="1" x14ac:dyDescent="0.25">
      <c r="A168" s="10" t="s">
        <v>38</v>
      </c>
      <c r="B168" s="11" t="s">
        <v>39</v>
      </c>
      <c r="C168" s="12">
        <f>SUM(C169+C176+C189+C203)</f>
        <v>189647765.90999997</v>
      </c>
      <c r="D168" s="12">
        <f>D169+D176+D189+D203</f>
        <v>325396047.19999999</v>
      </c>
      <c r="E168" s="12">
        <f>E169+E176+E189+E203</f>
        <v>149068582.25999999</v>
      </c>
      <c r="F168" s="12">
        <f>F169+F176+F189+F203</f>
        <v>136076306.18000001</v>
      </c>
    </row>
    <row r="169" spans="1:2455" ht="33.75" customHeight="1" x14ac:dyDescent="0.25">
      <c r="A169" s="10" t="s">
        <v>101</v>
      </c>
      <c r="B169" s="11" t="s">
        <v>66</v>
      </c>
      <c r="C169" s="15">
        <f>SUM(C172:C175)</f>
        <v>88575700</v>
      </c>
      <c r="D169" s="15">
        <f t="shared" ref="D169:E169" si="110">SUM(D170+D173)</f>
        <v>69572500</v>
      </c>
      <c r="E169" s="15">
        <f t="shared" si="110"/>
        <v>71747900</v>
      </c>
      <c r="F169" s="15">
        <f t="shared" ref="F169" si="111">SUM(F170+F173)</f>
        <v>71747900</v>
      </c>
    </row>
    <row r="170" spans="1:2455" ht="33.75" customHeight="1" x14ac:dyDescent="0.25">
      <c r="A170" s="13" t="s">
        <v>346</v>
      </c>
      <c r="B170" s="14" t="s">
        <v>347</v>
      </c>
      <c r="C170" s="15"/>
      <c r="D170" s="15">
        <f t="shared" ref="D170:F170" si="112">SUM(D171)</f>
        <v>69572500</v>
      </c>
      <c r="E170" s="15">
        <f t="shared" si="112"/>
        <v>71747900</v>
      </c>
      <c r="F170" s="15">
        <f t="shared" si="112"/>
        <v>71747900</v>
      </c>
    </row>
    <row r="171" spans="1:2455" ht="57" customHeight="1" x14ac:dyDescent="0.25">
      <c r="A171" s="13" t="s">
        <v>348</v>
      </c>
      <c r="B171" s="14" t="s">
        <v>349</v>
      </c>
      <c r="C171" s="15"/>
      <c r="D171" s="15">
        <f t="shared" ref="D171:F171" si="113">SUM(D172)</f>
        <v>69572500</v>
      </c>
      <c r="E171" s="15">
        <f t="shared" si="113"/>
        <v>71747900</v>
      </c>
      <c r="F171" s="15">
        <f t="shared" si="113"/>
        <v>71747900</v>
      </c>
    </row>
    <row r="172" spans="1:2455" ht="37.5" customHeight="1" x14ac:dyDescent="0.25">
      <c r="A172" s="13" t="s">
        <v>102</v>
      </c>
      <c r="B172" s="14" t="s">
        <v>40</v>
      </c>
      <c r="C172" s="15">
        <v>82590500</v>
      </c>
      <c r="D172" s="15">
        <v>69572500</v>
      </c>
      <c r="E172" s="15">
        <v>71747900</v>
      </c>
      <c r="F172" s="15">
        <v>71747900</v>
      </c>
    </row>
    <row r="173" spans="1:2455" ht="39" hidden="1" customHeight="1" thickBot="1" x14ac:dyDescent="0.25">
      <c r="A173" s="13" t="s">
        <v>350</v>
      </c>
      <c r="B173" s="14" t="s">
        <v>351</v>
      </c>
      <c r="C173" s="15"/>
      <c r="D173" s="15">
        <f t="shared" ref="D173:F173" si="114">SUM(D174)</f>
        <v>0</v>
      </c>
      <c r="E173" s="15">
        <f t="shared" si="114"/>
        <v>0</v>
      </c>
      <c r="F173" s="15">
        <f t="shared" si="114"/>
        <v>0</v>
      </c>
    </row>
    <row r="174" spans="1:2455" ht="60.75" hidden="1" customHeight="1" thickBot="1" x14ac:dyDescent="0.25">
      <c r="A174" s="13" t="s">
        <v>352</v>
      </c>
      <c r="B174" s="14" t="s">
        <v>72</v>
      </c>
      <c r="C174" s="15"/>
      <c r="D174" s="15">
        <f t="shared" ref="D174:F174" si="115">SUM(D175)</f>
        <v>0</v>
      </c>
      <c r="E174" s="15">
        <f t="shared" si="115"/>
        <v>0</v>
      </c>
      <c r="F174" s="15">
        <f t="shared" si="115"/>
        <v>0</v>
      </c>
    </row>
    <row r="175" spans="1:2455" ht="50.25" hidden="1" customHeight="1" thickBot="1" x14ac:dyDescent="0.25">
      <c r="A175" s="13" t="s">
        <v>103</v>
      </c>
      <c r="B175" s="14" t="s">
        <v>72</v>
      </c>
      <c r="C175" s="15">
        <v>5985200</v>
      </c>
      <c r="D175" s="15">
        <v>0</v>
      </c>
      <c r="E175" s="15">
        <v>0</v>
      </c>
      <c r="F175" s="15">
        <v>0</v>
      </c>
    </row>
    <row r="176" spans="1:2455" ht="49.5" customHeight="1" x14ac:dyDescent="0.25">
      <c r="A176" s="10" t="s">
        <v>104</v>
      </c>
      <c r="B176" s="11" t="s">
        <v>71</v>
      </c>
      <c r="C176" s="12">
        <f>SUM(C177:C188)</f>
        <v>13474460.27</v>
      </c>
      <c r="D176" s="12">
        <f>SUM(D177+D180+D183+D186)</f>
        <v>121418551.03</v>
      </c>
      <c r="E176" s="12">
        <f t="shared" ref="E176:F176" si="116">SUM(E177+E180+E183+E186)</f>
        <v>5909290.9199999999</v>
      </c>
      <c r="F176" s="12">
        <f t="shared" si="116"/>
        <v>2088284.88</v>
      </c>
    </row>
    <row r="177" spans="1:6" ht="120.75" customHeight="1" x14ac:dyDescent="0.25">
      <c r="A177" s="13" t="s">
        <v>215</v>
      </c>
      <c r="B177" s="14" t="s">
        <v>216</v>
      </c>
      <c r="C177" s="15"/>
      <c r="D177" s="15">
        <f t="shared" ref="D177:F177" si="117">SUM(D178)</f>
        <v>3622866.5</v>
      </c>
      <c r="E177" s="15">
        <f t="shared" si="117"/>
        <v>3843922.76</v>
      </c>
      <c r="F177" s="15">
        <f t="shared" si="117"/>
        <v>0</v>
      </c>
    </row>
    <row r="178" spans="1:6" ht="136.5" customHeight="1" x14ac:dyDescent="0.25">
      <c r="A178" s="13" t="s">
        <v>353</v>
      </c>
      <c r="B178" s="14" t="s">
        <v>124</v>
      </c>
      <c r="C178" s="15"/>
      <c r="D178" s="15">
        <f t="shared" ref="D178:F178" si="118">SUM(D179)</f>
        <v>3622866.5</v>
      </c>
      <c r="E178" s="15">
        <f t="shared" si="118"/>
        <v>3843922.76</v>
      </c>
      <c r="F178" s="15">
        <f t="shared" si="118"/>
        <v>0</v>
      </c>
    </row>
    <row r="179" spans="1:6" ht="130.5" customHeight="1" x14ac:dyDescent="0.25">
      <c r="A179" s="13" t="s">
        <v>123</v>
      </c>
      <c r="B179" s="14" t="s">
        <v>124</v>
      </c>
      <c r="C179" s="15"/>
      <c r="D179" s="15">
        <v>3622866.5</v>
      </c>
      <c r="E179" s="15">
        <v>3843922.76</v>
      </c>
      <c r="F179" s="15">
        <v>0</v>
      </c>
    </row>
    <row r="180" spans="1:6" ht="148.5" customHeight="1" x14ac:dyDescent="0.25">
      <c r="A180" s="13" t="s">
        <v>217</v>
      </c>
      <c r="B180" s="14" t="s">
        <v>218</v>
      </c>
      <c r="C180" s="15"/>
      <c r="D180" s="15">
        <f t="shared" ref="D180:F180" si="119">SUM(D181)</f>
        <v>1126952.8600000001</v>
      </c>
      <c r="E180" s="15">
        <f t="shared" si="119"/>
        <v>0</v>
      </c>
      <c r="F180" s="15">
        <f t="shared" si="119"/>
        <v>0</v>
      </c>
    </row>
    <row r="181" spans="1:6" ht="148.5" customHeight="1" x14ac:dyDescent="0.25">
      <c r="A181" s="13" t="s">
        <v>355</v>
      </c>
      <c r="B181" s="14" t="s">
        <v>354</v>
      </c>
      <c r="C181" s="15"/>
      <c r="D181" s="15">
        <f t="shared" ref="D181:F181" si="120">SUM(D182)</f>
        <v>1126952.8600000001</v>
      </c>
      <c r="E181" s="15">
        <f t="shared" si="120"/>
        <v>0</v>
      </c>
      <c r="F181" s="15">
        <f t="shared" si="120"/>
        <v>0</v>
      </c>
    </row>
    <row r="182" spans="1:6" ht="127.5" customHeight="1" x14ac:dyDescent="0.25">
      <c r="A182" s="13" t="s">
        <v>140</v>
      </c>
      <c r="B182" s="14" t="s">
        <v>148</v>
      </c>
      <c r="C182" s="15"/>
      <c r="D182" s="15">
        <v>1126952.8600000001</v>
      </c>
      <c r="E182" s="15">
        <v>0</v>
      </c>
      <c r="F182" s="15">
        <v>0</v>
      </c>
    </row>
    <row r="183" spans="1:6" ht="60" customHeight="1" x14ac:dyDescent="0.25">
      <c r="A183" s="13" t="s">
        <v>383</v>
      </c>
      <c r="B183" s="14" t="s">
        <v>384</v>
      </c>
      <c r="C183" s="15"/>
      <c r="D183" s="15">
        <f>SUM(D184)</f>
        <v>112883770</v>
      </c>
      <c r="E183" s="15">
        <f t="shared" ref="E183:F183" si="121">SUM(E184)</f>
        <v>0</v>
      </c>
      <c r="F183" s="15">
        <f t="shared" si="121"/>
        <v>0</v>
      </c>
    </row>
    <row r="184" spans="1:6" ht="65.25" customHeight="1" x14ac:dyDescent="0.25">
      <c r="A184" s="13" t="s">
        <v>385</v>
      </c>
      <c r="B184" s="14" t="s">
        <v>386</v>
      </c>
      <c r="C184" s="15"/>
      <c r="D184" s="15">
        <f>SUM(D185)</f>
        <v>112883770</v>
      </c>
      <c r="E184" s="15">
        <f t="shared" ref="E184:F184" si="122">SUM(E185)</f>
        <v>0</v>
      </c>
      <c r="F184" s="15">
        <f t="shared" si="122"/>
        <v>0</v>
      </c>
    </row>
    <row r="185" spans="1:6" ht="63.75" customHeight="1" x14ac:dyDescent="0.25">
      <c r="A185" s="13" t="s">
        <v>387</v>
      </c>
      <c r="B185" s="14" t="s">
        <v>386</v>
      </c>
      <c r="C185" s="15"/>
      <c r="D185" s="15">
        <v>112883770</v>
      </c>
      <c r="E185" s="15">
        <v>0</v>
      </c>
      <c r="F185" s="15">
        <v>0</v>
      </c>
    </row>
    <row r="186" spans="1:6" ht="34.5" customHeight="1" x14ac:dyDescent="0.25">
      <c r="A186" s="13" t="s">
        <v>219</v>
      </c>
      <c r="B186" s="14" t="s">
        <v>220</v>
      </c>
      <c r="C186" s="15"/>
      <c r="D186" s="15">
        <f t="shared" ref="D186:F186" si="123">SUM(D187)</f>
        <v>3784961.67</v>
      </c>
      <c r="E186" s="15">
        <f t="shared" si="123"/>
        <v>2065368.16</v>
      </c>
      <c r="F186" s="15">
        <f t="shared" si="123"/>
        <v>2088284.88</v>
      </c>
    </row>
    <row r="187" spans="1:6" ht="47.25" customHeight="1" x14ac:dyDescent="0.25">
      <c r="A187" s="13" t="s">
        <v>262</v>
      </c>
      <c r="B187" s="14" t="s">
        <v>67</v>
      </c>
      <c r="C187" s="15"/>
      <c r="D187" s="15">
        <f t="shared" ref="D187:F187" si="124">SUM(D188)</f>
        <v>3784961.67</v>
      </c>
      <c r="E187" s="15">
        <f t="shared" si="124"/>
        <v>2065368.16</v>
      </c>
      <c r="F187" s="15">
        <f t="shared" si="124"/>
        <v>2088284.88</v>
      </c>
    </row>
    <row r="188" spans="1:6" ht="35.25" customHeight="1" x14ac:dyDescent="0.25">
      <c r="A188" s="13" t="s">
        <v>106</v>
      </c>
      <c r="B188" s="14" t="s">
        <v>67</v>
      </c>
      <c r="C188" s="15">
        <f>4563629+577500+1200000+877182+3083916.08+79024+51722.19+531913-7983+2517557</f>
        <v>13474460.27</v>
      </c>
      <c r="D188" s="15">
        <f>263606.58+1116152+359622.64+635250+1410330.45</f>
        <v>3784961.67</v>
      </c>
      <c r="E188" s="15">
        <f>635250+1430118.16</f>
        <v>2065368.16</v>
      </c>
      <c r="F188" s="15">
        <f>635250+1453034.88</f>
        <v>2088284.88</v>
      </c>
    </row>
    <row r="189" spans="1:6" ht="33.75" customHeight="1" x14ac:dyDescent="0.25">
      <c r="A189" s="10" t="s">
        <v>107</v>
      </c>
      <c r="B189" s="11" t="s">
        <v>68</v>
      </c>
      <c r="C189" s="12">
        <f>C193+C202</f>
        <v>86939714.439999998</v>
      </c>
      <c r="D189" s="12">
        <f>SUM(D191+D194+D197+D200)</f>
        <v>127139836.17</v>
      </c>
      <c r="E189" s="12">
        <f>SUM(E191+E194+E197+E200)</f>
        <v>64146231.340000004</v>
      </c>
      <c r="F189" s="12">
        <f t="shared" ref="F189" si="125">SUM(F191+F194+F197+F200)</f>
        <v>62240121.299999997</v>
      </c>
    </row>
    <row r="190" spans="1:6" ht="93" hidden="1" customHeight="1" x14ac:dyDescent="0.25">
      <c r="A190" s="13" t="s">
        <v>41</v>
      </c>
      <c r="B190" s="14" t="s">
        <v>42</v>
      </c>
      <c r="C190" s="15"/>
      <c r="D190" s="15"/>
      <c r="E190" s="15"/>
      <c r="F190" s="15"/>
    </row>
    <row r="191" spans="1:6" ht="61.5" customHeight="1" x14ac:dyDescent="0.25">
      <c r="A191" s="13" t="s">
        <v>358</v>
      </c>
      <c r="B191" s="14" t="s">
        <v>356</v>
      </c>
      <c r="C191" s="15"/>
      <c r="D191" s="15">
        <f t="shared" ref="D191:F191" si="126">SUM(D192)</f>
        <v>2587810.17</v>
      </c>
      <c r="E191" s="15">
        <f t="shared" si="126"/>
        <v>2960178.9</v>
      </c>
      <c r="F191" s="15">
        <f t="shared" si="126"/>
        <v>2960178.9</v>
      </c>
    </row>
    <row r="192" spans="1:6" ht="63.75" customHeight="1" x14ac:dyDescent="0.25">
      <c r="A192" s="13" t="s">
        <v>359</v>
      </c>
      <c r="B192" s="14" t="s">
        <v>357</v>
      </c>
      <c r="C192" s="15"/>
      <c r="D192" s="15">
        <f t="shared" ref="D192:F192" si="127">SUM(D193)</f>
        <v>2587810.17</v>
      </c>
      <c r="E192" s="15">
        <f t="shared" si="127"/>
        <v>2960178.9</v>
      </c>
      <c r="F192" s="15">
        <f t="shared" si="127"/>
        <v>2960178.9</v>
      </c>
    </row>
    <row r="193" spans="1:6" ht="66.75" customHeight="1" x14ac:dyDescent="0.25">
      <c r="A193" s="13" t="s">
        <v>105</v>
      </c>
      <c r="B193" s="14" t="s">
        <v>43</v>
      </c>
      <c r="C193" s="15">
        <f>412348+12243+977805+46200+1440943.48+27000+27000+747203.96</f>
        <v>3690743.44</v>
      </c>
      <c r="D193" s="15">
        <f>37380+359779+1606467.25+50820+451515.88+70179.04+11669</f>
        <v>2587810.17</v>
      </c>
      <c r="E193" s="15">
        <f>37380+591259+1832091.9+50820+411331+25628+11669</f>
        <v>2960178.9</v>
      </c>
      <c r="F193" s="15">
        <f>37380+591259+1832091.9+50820+411331+25628+11669</f>
        <v>2960178.9</v>
      </c>
    </row>
    <row r="194" spans="1:6" ht="102" customHeight="1" x14ac:dyDescent="0.25">
      <c r="A194" s="13" t="s">
        <v>362</v>
      </c>
      <c r="B194" s="14" t="s">
        <v>360</v>
      </c>
      <c r="C194" s="15"/>
      <c r="D194" s="15">
        <f t="shared" ref="D194:F194" si="128">SUM(D195)</f>
        <v>2760199.2</v>
      </c>
      <c r="E194" s="15">
        <f t="shared" si="128"/>
        <v>2760199.2</v>
      </c>
      <c r="F194" s="15">
        <f t="shared" si="128"/>
        <v>920066.4</v>
      </c>
    </row>
    <row r="195" spans="1:6" ht="102.75" customHeight="1" x14ac:dyDescent="0.25">
      <c r="A195" s="13" t="s">
        <v>363</v>
      </c>
      <c r="B195" s="14" t="s">
        <v>361</v>
      </c>
      <c r="C195" s="15"/>
      <c r="D195" s="15">
        <f t="shared" ref="D195:F195" si="129">SUM(D196)</f>
        <v>2760199.2</v>
      </c>
      <c r="E195" s="15">
        <f t="shared" si="129"/>
        <v>2760199.2</v>
      </c>
      <c r="F195" s="15">
        <f t="shared" si="129"/>
        <v>920066.4</v>
      </c>
    </row>
    <row r="196" spans="1:6" ht="110.25" x14ac:dyDescent="0.25">
      <c r="A196" s="13" t="s">
        <v>108</v>
      </c>
      <c r="B196" s="14" t="s">
        <v>89</v>
      </c>
      <c r="C196" s="15"/>
      <c r="D196" s="15">
        <v>2760199.2</v>
      </c>
      <c r="E196" s="15">
        <v>2760199.2</v>
      </c>
      <c r="F196" s="15">
        <v>920066.4</v>
      </c>
    </row>
    <row r="197" spans="1:6" ht="85.5" customHeight="1" x14ac:dyDescent="0.25">
      <c r="A197" s="13" t="s">
        <v>366</v>
      </c>
      <c r="B197" s="14" t="s">
        <v>364</v>
      </c>
      <c r="C197" s="15"/>
      <c r="D197" s="15">
        <f t="shared" ref="D197:F197" si="130">SUM(D198)</f>
        <v>4173.8</v>
      </c>
      <c r="E197" s="15">
        <f t="shared" si="130"/>
        <v>65977.240000000005</v>
      </c>
      <c r="F197" s="15">
        <f t="shared" si="130"/>
        <v>0</v>
      </c>
    </row>
    <row r="198" spans="1:6" ht="90" customHeight="1" x14ac:dyDescent="0.25">
      <c r="A198" s="13" t="s">
        <v>367</v>
      </c>
      <c r="B198" s="14" t="s">
        <v>365</v>
      </c>
      <c r="C198" s="15"/>
      <c r="D198" s="15">
        <f t="shared" ref="D198:F198" si="131">SUM(D199)</f>
        <v>4173.8</v>
      </c>
      <c r="E198" s="15">
        <f t="shared" si="131"/>
        <v>65977.240000000005</v>
      </c>
      <c r="F198" s="15">
        <f t="shared" si="131"/>
        <v>0</v>
      </c>
    </row>
    <row r="199" spans="1:6" ht="84" customHeight="1" x14ac:dyDescent="0.25">
      <c r="A199" s="13" t="s">
        <v>109</v>
      </c>
      <c r="B199" s="14" t="s">
        <v>87</v>
      </c>
      <c r="C199" s="15"/>
      <c r="D199" s="15">
        <v>4173.8</v>
      </c>
      <c r="E199" s="15">
        <v>65977.240000000005</v>
      </c>
      <c r="F199" s="15">
        <v>0</v>
      </c>
    </row>
    <row r="200" spans="1:6" ht="33.75" customHeight="1" x14ac:dyDescent="0.25">
      <c r="A200" s="13" t="s">
        <v>370</v>
      </c>
      <c r="B200" s="14" t="s">
        <v>369</v>
      </c>
      <c r="C200" s="15"/>
      <c r="D200" s="15">
        <f t="shared" ref="D200:F200" si="132">SUM(D201)</f>
        <v>121787653</v>
      </c>
      <c r="E200" s="15">
        <f t="shared" si="132"/>
        <v>58359876</v>
      </c>
      <c r="F200" s="15">
        <f t="shared" si="132"/>
        <v>58359876</v>
      </c>
    </row>
    <row r="201" spans="1:6" ht="48.75" customHeight="1" x14ac:dyDescent="0.25">
      <c r="A201" s="13" t="s">
        <v>371</v>
      </c>
      <c r="B201" s="14" t="s">
        <v>368</v>
      </c>
      <c r="C201" s="15"/>
      <c r="D201" s="15">
        <f t="shared" ref="D201:F201" si="133">SUM(D202)</f>
        <v>121787653</v>
      </c>
      <c r="E201" s="15">
        <f t="shared" si="133"/>
        <v>58359876</v>
      </c>
      <c r="F201" s="15">
        <f t="shared" si="133"/>
        <v>58359876</v>
      </c>
    </row>
    <row r="202" spans="1:6" ht="38.25" customHeight="1" x14ac:dyDescent="0.25">
      <c r="A202" s="13" t="s">
        <v>111</v>
      </c>
      <c r="B202" s="14" t="s">
        <v>44</v>
      </c>
      <c r="C202" s="15">
        <f>51184276+1077940+25918314+2191932+2816891.5+59617.5</f>
        <v>83248971</v>
      </c>
      <c r="D202" s="15">
        <f>56350838+64036938+1399877</f>
        <v>121787653</v>
      </c>
      <c r="E202" s="15">
        <f>58359876</f>
        <v>58359876</v>
      </c>
      <c r="F202" s="15">
        <f>58359876</f>
        <v>58359876</v>
      </c>
    </row>
    <row r="203" spans="1:6" ht="32.25" customHeight="1" x14ac:dyDescent="0.25">
      <c r="A203" s="10" t="s">
        <v>258</v>
      </c>
      <c r="B203" s="11" t="s">
        <v>51</v>
      </c>
      <c r="C203" s="12">
        <f>SUM(C205)</f>
        <v>657891.19999999995</v>
      </c>
      <c r="D203" s="12">
        <f t="shared" ref="D203:E203" si="134">SUM(D204+D206+D209)</f>
        <v>7265160</v>
      </c>
      <c r="E203" s="12">
        <f t="shared" si="134"/>
        <v>7265160</v>
      </c>
      <c r="F203" s="12">
        <f t="shared" ref="F203" si="135">SUM(F204+F206+F209)</f>
        <v>0</v>
      </c>
    </row>
    <row r="204" spans="1:6" ht="104.25" hidden="1" customHeight="1" thickBot="1" x14ac:dyDescent="0.25">
      <c r="A204" s="13" t="s">
        <v>373</v>
      </c>
      <c r="B204" s="14" t="s">
        <v>372</v>
      </c>
      <c r="C204" s="15"/>
      <c r="D204" s="15">
        <f t="shared" ref="D204:F204" si="136">SUM(D205)</f>
        <v>0</v>
      </c>
      <c r="E204" s="15">
        <f t="shared" si="136"/>
        <v>0</v>
      </c>
      <c r="F204" s="15">
        <f t="shared" si="136"/>
        <v>0</v>
      </c>
    </row>
    <row r="205" spans="1:6" ht="107.25" hidden="1" customHeight="1" thickBot="1" x14ac:dyDescent="0.25">
      <c r="A205" s="13" t="s">
        <v>110</v>
      </c>
      <c r="B205" s="14" t="s">
        <v>52</v>
      </c>
      <c r="C205" s="15">
        <f>722362.33+53894.7-118365.83</f>
        <v>657891.19999999995</v>
      </c>
      <c r="D205" s="15">
        <v>0</v>
      </c>
      <c r="E205" s="15">
        <v>0</v>
      </c>
      <c r="F205" s="15">
        <v>0</v>
      </c>
    </row>
    <row r="206" spans="1:6" ht="107.25" customHeight="1" x14ac:dyDescent="0.25">
      <c r="A206" s="13" t="s">
        <v>255</v>
      </c>
      <c r="B206" s="14" t="s">
        <v>256</v>
      </c>
      <c r="C206" s="15"/>
      <c r="D206" s="15">
        <f t="shared" ref="D206:F206" si="137">SUM(D207)</f>
        <v>7265160</v>
      </c>
      <c r="E206" s="15">
        <f t="shared" si="137"/>
        <v>7265160</v>
      </c>
      <c r="F206" s="15">
        <f t="shared" si="137"/>
        <v>0</v>
      </c>
    </row>
    <row r="207" spans="1:6" ht="107.25" customHeight="1" x14ac:dyDescent="0.25">
      <c r="A207" s="13" t="s">
        <v>259</v>
      </c>
      <c r="B207" s="14" t="s">
        <v>254</v>
      </c>
      <c r="C207" s="15"/>
      <c r="D207" s="15">
        <f t="shared" ref="D207:F207" si="138">SUM(D208)</f>
        <v>7265160</v>
      </c>
      <c r="E207" s="15">
        <f t="shared" si="138"/>
        <v>7265160</v>
      </c>
      <c r="F207" s="15">
        <f t="shared" si="138"/>
        <v>0</v>
      </c>
    </row>
    <row r="208" spans="1:6" ht="105" customHeight="1" x14ac:dyDescent="0.25">
      <c r="A208" s="13" t="s">
        <v>253</v>
      </c>
      <c r="B208" s="14" t="s">
        <v>254</v>
      </c>
      <c r="C208" s="15"/>
      <c r="D208" s="15">
        <v>7265160</v>
      </c>
      <c r="E208" s="15">
        <v>7265160</v>
      </c>
      <c r="F208" s="15"/>
    </row>
    <row r="209" spans="1:6" ht="57.75" hidden="1" customHeight="1" thickBot="1" x14ac:dyDescent="0.25">
      <c r="A209" s="13" t="s">
        <v>260</v>
      </c>
      <c r="B209" s="14" t="s">
        <v>261</v>
      </c>
      <c r="C209" s="15"/>
      <c r="D209" s="15">
        <f t="shared" ref="D209:F209" si="139">SUM(D210)</f>
        <v>0</v>
      </c>
      <c r="E209" s="15">
        <f t="shared" si="139"/>
        <v>0</v>
      </c>
      <c r="F209" s="15">
        <f t="shared" si="139"/>
        <v>0</v>
      </c>
    </row>
    <row r="210" spans="1:6" ht="91.5" hidden="1" customHeight="1" thickBot="1" x14ac:dyDescent="0.25">
      <c r="A210" s="13" t="s">
        <v>257</v>
      </c>
      <c r="B210" s="31" t="s">
        <v>158</v>
      </c>
      <c r="C210" s="15"/>
      <c r="D210" s="15">
        <f t="shared" ref="D210:F210" si="140">SUM(D211)</f>
        <v>0</v>
      </c>
      <c r="E210" s="15">
        <f t="shared" si="140"/>
        <v>0</v>
      </c>
      <c r="F210" s="15">
        <f t="shared" si="140"/>
        <v>0</v>
      </c>
    </row>
    <row r="211" spans="1:6" ht="54" hidden="1" customHeight="1" thickBot="1" x14ac:dyDescent="0.25">
      <c r="A211" s="22" t="s">
        <v>157</v>
      </c>
      <c r="B211" s="31" t="s">
        <v>158</v>
      </c>
      <c r="C211" s="15"/>
      <c r="D211" s="15">
        <v>0</v>
      </c>
      <c r="E211" s="15">
        <v>0</v>
      </c>
      <c r="F211" s="15">
        <v>0</v>
      </c>
    </row>
    <row r="212" spans="1:6" ht="123" hidden="1" customHeight="1" thickBot="1" x14ac:dyDescent="0.25">
      <c r="A212" s="10" t="s">
        <v>62</v>
      </c>
      <c r="B212" s="11" t="s">
        <v>374</v>
      </c>
      <c r="C212" s="15">
        <f>SUM(C213)</f>
        <v>2449706</v>
      </c>
      <c r="D212" s="15">
        <f t="shared" ref="D212:E212" si="141">SUM(D214)</f>
        <v>0</v>
      </c>
      <c r="E212" s="15">
        <f t="shared" si="141"/>
        <v>0</v>
      </c>
      <c r="F212" s="15">
        <f t="shared" ref="F212" si="142">SUM(F214)</f>
        <v>0</v>
      </c>
    </row>
    <row r="213" spans="1:6" ht="54" hidden="1" customHeight="1" thickBot="1" x14ac:dyDescent="0.25">
      <c r="A213" s="13" t="s">
        <v>60</v>
      </c>
      <c r="B213" s="14" t="s">
        <v>61</v>
      </c>
      <c r="C213" s="15">
        <v>2449706</v>
      </c>
      <c r="D213" s="30"/>
      <c r="E213" s="30"/>
      <c r="F213" s="30"/>
    </row>
    <row r="214" spans="1:6" ht="88.5" hidden="1" customHeight="1" thickBot="1" x14ac:dyDescent="0.25">
      <c r="A214" s="13" t="s">
        <v>376</v>
      </c>
      <c r="B214" s="14" t="s">
        <v>375</v>
      </c>
      <c r="C214" s="15"/>
      <c r="D214" s="15">
        <f t="shared" ref="D214:F214" si="143">SUM(D215)</f>
        <v>0</v>
      </c>
      <c r="E214" s="15">
        <f t="shared" si="143"/>
        <v>0</v>
      </c>
      <c r="F214" s="15">
        <f t="shared" si="143"/>
        <v>0</v>
      </c>
    </row>
    <row r="215" spans="1:6" ht="84" hidden="1" customHeight="1" thickBot="1" x14ac:dyDescent="0.25">
      <c r="A215" s="13" t="s">
        <v>143</v>
      </c>
      <c r="B215" s="14" t="s">
        <v>144</v>
      </c>
      <c r="C215" s="15"/>
      <c r="D215" s="15">
        <v>0</v>
      </c>
      <c r="E215" s="15">
        <v>0</v>
      </c>
      <c r="F215" s="15">
        <v>0</v>
      </c>
    </row>
    <row r="216" spans="1:6" ht="94.5" hidden="1" customHeight="1" thickBot="1" x14ac:dyDescent="0.25">
      <c r="A216" s="10" t="s">
        <v>56</v>
      </c>
      <c r="B216" s="11" t="s">
        <v>55</v>
      </c>
      <c r="C216" s="15">
        <f>SUM(C218)</f>
        <v>-6118901.75</v>
      </c>
      <c r="D216" s="15">
        <f t="shared" ref="D216:F216" si="144">SUM(D217)</f>
        <v>0</v>
      </c>
      <c r="E216" s="15">
        <f t="shared" si="144"/>
        <v>0</v>
      </c>
      <c r="F216" s="15">
        <f t="shared" si="144"/>
        <v>0</v>
      </c>
    </row>
    <row r="217" spans="1:6" ht="82.5" hidden="1" customHeight="1" thickBot="1" x14ac:dyDescent="0.25">
      <c r="A217" s="13" t="s">
        <v>378</v>
      </c>
      <c r="B217" s="14" t="s">
        <v>377</v>
      </c>
      <c r="C217" s="15"/>
      <c r="D217" s="15">
        <f t="shared" ref="D217:F217" si="145">SUM(D218)</f>
        <v>0</v>
      </c>
      <c r="E217" s="15">
        <f t="shared" si="145"/>
        <v>0</v>
      </c>
      <c r="F217" s="15">
        <f t="shared" si="145"/>
        <v>0</v>
      </c>
    </row>
    <row r="218" spans="1:6" ht="77.25" hidden="1" customHeight="1" thickBot="1" x14ac:dyDescent="0.25">
      <c r="A218" s="13" t="s">
        <v>147</v>
      </c>
      <c r="B218" s="14" t="s">
        <v>146</v>
      </c>
      <c r="C218" s="15">
        <v>-6118901.75</v>
      </c>
      <c r="D218" s="15">
        <v>0</v>
      </c>
      <c r="E218" s="15">
        <v>0</v>
      </c>
      <c r="F218" s="15">
        <v>0</v>
      </c>
    </row>
    <row r="219" spans="1:6" ht="15.75" x14ac:dyDescent="0.25">
      <c r="A219" s="32" t="s">
        <v>45</v>
      </c>
      <c r="B219" s="11"/>
      <c r="C219" s="16" t="e">
        <f>C7+C167</f>
        <v>#REF!</v>
      </c>
      <c r="D219" s="16">
        <f>D7+D167</f>
        <v>429280856.63</v>
      </c>
      <c r="E219" s="16">
        <f>E7+E167</f>
        <v>251354151</v>
      </c>
      <c r="F219" s="16">
        <f>F7+F167</f>
        <v>237598144.92000002</v>
      </c>
    </row>
    <row r="220" spans="1:6" ht="15.75" x14ac:dyDescent="0.25">
      <c r="A220" s="2"/>
      <c r="B220" s="3"/>
      <c r="C220" s="4"/>
      <c r="D220" s="8"/>
      <c r="E220" s="8"/>
      <c r="F220" s="5"/>
    </row>
    <row r="221" spans="1:6" ht="15.75" x14ac:dyDescent="0.25">
      <c r="A221" s="2"/>
      <c r="B221" s="3"/>
      <c r="C221" s="4"/>
      <c r="D221" s="4"/>
      <c r="E221" s="4"/>
    </row>
    <row r="222" spans="1:6" ht="15.75" x14ac:dyDescent="0.25">
      <c r="A222" s="2"/>
      <c r="B222" s="3"/>
      <c r="C222" s="4"/>
      <c r="D222" s="4"/>
      <c r="E222" s="4"/>
    </row>
    <row r="223" spans="1:6" x14ac:dyDescent="0.25">
      <c r="C223" s="5"/>
      <c r="D223" s="5"/>
      <c r="E223" s="5"/>
      <c r="F223" s="5"/>
    </row>
    <row r="224" spans="1:6" x14ac:dyDescent="0.25">
      <c r="D224" s="5"/>
    </row>
    <row r="225" spans="3:6" x14ac:dyDescent="0.25">
      <c r="C225" s="5"/>
      <c r="D225" s="5"/>
      <c r="E225" s="5"/>
    </row>
    <row r="226" spans="3:6" x14ac:dyDescent="0.25">
      <c r="D226" s="5"/>
      <c r="E226" s="5"/>
      <c r="F226" s="5"/>
    </row>
    <row r="234" spans="3:6" x14ac:dyDescent="0.25">
      <c r="D234" s="5"/>
    </row>
  </sheetData>
  <mergeCells count="9">
    <mergeCell ref="D1:F1"/>
    <mergeCell ref="F4:F6"/>
    <mergeCell ref="A2:F2"/>
    <mergeCell ref="A3:F3"/>
    <mergeCell ref="A4:A6"/>
    <mergeCell ref="B4:B6"/>
    <mergeCell ref="C4:C6"/>
    <mergeCell ref="D4:D6"/>
    <mergeCell ref="E4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Ухова</dc:creator>
  <cp:lastModifiedBy>Ухова</cp:lastModifiedBy>
  <cp:lastPrinted>2020-10-08T10:43:57Z</cp:lastPrinted>
  <dcterms:created xsi:type="dcterms:W3CDTF">2015-11-02T12:11:35Z</dcterms:created>
  <dcterms:modified xsi:type="dcterms:W3CDTF">2020-11-23T08:46:18Z</dcterms:modified>
</cp:coreProperties>
</file>