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rchunova-pc\g\СОВЕТ 2021\ПМР от 24.12.2020 № 88\Актуальная редакция ПМР\Апрель\"/>
    </mc:Choice>
  </mc:AlternateContent>
  <bookViews>
    <workbookView xWindow="-120" yWindow="60" windowWidth="19440" windowHeight="14820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213" i="2" l="1"/>
  <c r="D224" i="2"/>
  <c r="D221" i="2"/>
  <c r="D49" i="2"/>
  <c r="D144" i="2"/>
  <c r="D136" i="2"/>
  <c r="D99" i="2"/>
  <c r="F203" i="2" l="1"/>
  <c r="F202" i="2" s="1"/>
  <c r="D172" i="2"/>
  <c r="D191" i="2" l="1"/>
  <c r="E197" i="2" l="1"/>
  <c r="E196" i="2" s="1"/>
  <c r="F197" i="2"/>
  <c r="F196" i="2" s="1"/>
  <c r="D197" i="2"/>
  <c r="D196" i="2" s="1"/>
  <c r="D193" i="2"/>
  <c r="E194" i="2"/>
  <c r="E193" i="2" s="1"/>
  <c r="F194" i="2"/>
  <c r="F193" i="2" s="1"/>
  <c r="D194" i="2"/>
  <c r="D190" i="2"/>
  <c r="E191" i="2"/>
  <c r="E190" i="2" s="1"/>
  <c r="F191" i="2"/>
  <c r="F190" i="2" s="1"/>
  <c r="D234" i="2" l="1"/>
  <c r="D209" i="2"/>
  <c r="D208" i="2" s="1"/>
  <c r="D206" i="2"/>
  <c r="D205" i="2" s="1"/>
  <c r="F142" i="2"/>
  <c r="E142" i="2"/>
  <c r="D142" i="2"/>
  <c r="D131" i="2"/>
  <c r="D130" i="2" s="1"/>
  <c r="D128" i="2"/>
  <c r="D127" i="2" s="1"/>
  <c r="E226" i="2" l="1"/>
  <c r="E225" i="2" s="1"/>
  <c r="F226" i="2"/>
  <c r="F225" i="2" s="1"/>
  <c r="D226" i="2"/>
  <c r="D225" i="2" s="1"/>
  <c r="E200" i="2" l="1"/>
  <c r="E199" i="2" s="1"/>
  <c r="F200" i="2"/>
  <c r="F199" i="2" s="1"/>
  <c r="D200" i="2"/>
  <c r="D199" i="2" s="1"/>
  <c r="E39" i="2" l="1"/>
  <c r="E38" i="2" s="1"/>
  <c r="F39" i="2"/>
  <c r="F38" i="2" s="1"/>
  <c r="D39" i="2"/>
  <c r="D38" i="2" s="1"/>
  <c r="E36" i="2"/>
  <c r="E35" i="2" s="1"/>
  <c r="F36" i="2"/>
  <c r="F35" i="2" s="1"/>
  <c r="D36" i="2"/>
  <c r="D35" i="2" s="1"/>
  <c r="E34" i="2" l="1"/>
  <c r="D34" i="2"/>
  <c r="F34" i="2"/>
  <c r="F18" i="2"/>
  <c r="E18" i="2"/>
  <c r="D18" i="2"/>
  <c r="F12" i="2"/>
  <c r="E12" i="2"/>
  <c r="D12" i="2"/>
  <c r="F218" i="2" l="1"/>
  <c r="F217" i="2" s="1"/>
  <c r="F216" i="2" s="1"/>
  <c r="E218" i="2"/>
  <c r="E217" i="2" s="1"/>
  <c r="E216" i="2" s="1"/>
  <c r="D218" i="2"/>
  <c r="D217" i="2" s="1"/>
  <c r="D216" i="2" s="1"/>
  <c r="D230" i="2"/>
  <c r="D229" i="2" s="1"/>
  <c r="D228" i="2" s="1"/>
  <c r="F230" i="2"/>
  <c r="F229" i="2" s="1"/>
  <c r="F228" i="2" s="1"/>
  <c r="E230" i="2"/>
  <c r="E229" i="2" s="1"/>
  <c r="E228" i="2" s="1"/>
  <c r="F213" i="2"/>
  <c r="F212" i="2" s="1"/>
  <c r="F211" i="2" s="1"/>
  <c r="E213" i="2"/>
  <c r="E212" i="2" s="1"/>
  <c r="E211" i="2" s="1"/>
  <c r="D212" i="2"/>
  <c r="D211" i="2" s="1"/>
  <c r="D188" i="2"/>
  <c r="D187" i="2" s="1"/>
  <c r="E188" i="2"/>
  <c r="E187" i="2" s="1"/>
  <c r="F188" i="2"/>
  <c r="F187" i="2" s="1"/>
  <c r="F186" i="2" s="1"/>
  <c r="D220" i="2"/>
  <c r="D219" i="2" s="1"/>
  <c r="E220" i="2"/>
  <c r="E219" i="2" s="1"/>
  <c r="F220" i="2"/>
  <c r="F219" i="2" s="1"/>
  <c r="D223" i="2"/>
  <c r="D222" i="2" s="1"/>
  <c r="E223" i="2"/>
  <c r="E222" i="2" s="1"/>
  <c r="F223" i="2"/>
  <c r="F222" i="2" s="1"/>
  <c r="D233" i="2"/>
  <c r="D232" i="2" s="1"/>
  <c r="E233" i="2"/>
  <c r="E232" i="2" s="1"/>
  <c r="F233" i="2"/>
  <c r="D236" i="2"/>
  <c r="D235" i="2" s="1"/>
  <c r="E236" i="2"/>
  <c r="E235" i="2" s="1"/>
  <c r="F236" i="2"/>
  <c r="F235" i="2" s="1"/>
  <c r="D186" i="2" l="1"/>
  <c r="E186" i="2"/>
  <c r="D214" i="2"/>
  <c r="E214" i="2"/>
  <c r="F214" i="2"/>
  <c r="F232" i="2"/>
  <c r="D48" i="2" l="1"/>
  <c r="D15" i="2"/>
  <c r="E246" i="2" l="1"/>
  <c r="E245" i="2" s="1"/>
  <c r="E243" i="2"/>
  <c r="E241" i="2" s="1"/>
  <c r="E239" i="2"/>
  <c r="E238" i="2" s="1"/>
  <c r="E231" i="2" s="1"/>
  <c r="E184" i="2"/>
  <c r="E183" i="2" s="1"/>
  <c r="E181" i="2"/>
  <c r="E180" i="2" s="1"/>
  <c r="E172" i="2"/>
  <c r="E171" i="2" s="1"/>
  <c r="E170" i="2" s="1"/>
  <c r="E168" i="2"/>
  <c r="E167" i="2" s="1"/>
  <c r="E165" i="2"/>
  <c r="E158" i="2"/>
  <c r="E155" i="2"/>
  <c r="E154" i="2" s="1"/>
  <c r="E151" i="2"/>
  <c r="E150" i="2" s="1"/>
  <c r="E149" i="2" s="1"/>
  <c r="E147" i="2"/>
  <c r="E146" i="2" s="1"/>
  <c r="E141" i="2"/>
  <c r="E139" i="2"/>
  <c r="E138" i="2" s="1"/>
  <c r="E134" i="2"/>
  <c r="E133" i="2" s="1"/>
  <c r="E124" i="2"/>
  <c r="E123" i="2" s="1"/>
  <c r="E121" i="2"/>
  <c r="E120" i="2" s="1"/>
  <c r="E114" i="2"/>
  <c r="E112" i="2"/>
  <c r="E107" i="2"/>
  <c r="E102" i="2"/>
  <c r="E101" i="2" s="1"/>
  <c r="E100" i="2" s="1"/>
  <c r="E97" i="2"/>
  <c r="E96" i="2" s="1"/>
  <c r="E95" i="2" s="1"/>
  <c r="E92" i="2"/>
  <c r="E90" i="2"/>
  <c r="E87" i="2"/>
  <c r="E85" i="2"/>
  <c r="E81" i="2"/>
  <c r="E80" i="2" s="1"/>
  <c r="E79" i="2" s="1"/>
  <c r="E77" i="2"/>
  <c r="E73" i="2"/>
  <c r="E72" i="2" s="1"/>
  <c r="E70" i="2"/>
  <c r="E69" i="2" s="1"/>
  <c r="E66" i="2"/>
  <c r="E64" i="2"/>
  <c r="E55" i="2"/>
  <c r="E54" i="2" s="1"/>
  <c r="E52" i="2"/>
  <c r="E51" i="2" s="1"/>
  <c r="E48" i="2"/>
  <c r="E47" i="2" s="1"/>
  <c r="E45" i="2"/>
  <c r="E44" i="2" s="1"/>
  <c r="E42" i="2"/>
  <c r="E41" i="2" s="1"/>
  <c r="E31" i="2"/>
  <c r="E30" i="2" s="1"/>
  <c r="E28" i="2"/>
  <c r="E27" i="2" s="1"/>
  <c r="E25" i="2"/>
  <c r="E24" i="2" s="1"/>
  <c r="E22" i="2"/>
  <c r="E21" i="2" s="1"/>
  <c r="E17" i="2"/>
  <c r="E15" i="2"/>
  <c r="E13" i="2"/>
  <c r="E11" i="2"/>
  <c r="D246" i="2"/>
  <c r="D245" i="2" s="1"/>
  <c r="D243" i="2"/>
  <c r="D241" i="2" s="1"/>
  <c r="D239" i="2"/>
  <c r="D238" i="2" s="1"/>
  <c r="D231" i="2" s="1"/>
  <c r="D184" i="2"/>
  <c r="D183" i="2" s="1"/>
  <c r="D181" i="2"/>
  <c r="D180" i="2" s="1"/>
  <c r="D171" i="2"/>
  <c r="D170" i="2" s="1"/>
  <c r="D168" i="2"/>
  <c r="D167" i="2" s="1"/>
  <c r="D165" i="2"/>
  <c r="D158" i="2"/>
  <c r="D155" i="2"/>
  <c r="D154" i="2" s="1"/>
  <c r="D151" i="2"/>
  <c r="D150" i="2" s="1"/>
  <c r="D149" i="2" s="1"/>
  <c r="D147" i="2"/>
  <c r="D146" i="2" s="1"/>
  <c r="D141" i="2"/>
  <c r="D139" i="2"/>
  <c r="D138" i="2" s="1"/>
  <c r="D134" i="2"/>
  <c r="D133" i="2" s="1"/>
  <c r="D124" i="2"/>
  <c r="D123" i="2" s="1"/>
  <c r="D121" i="2"/>
  <c r="D120" i="2" s="1"/>
  <c r="D114" i="2"/>
  <c r="D112" i="2"/>
  <c r="D107" i="2"/>
  <c r="D102" i="2"/>
  <c r="D101" i="2" s="1"/>
  <c r="D100" i="2" s="1"/>
  <c r="D97" i="2"/>
  <c r="D96" i="2" s="1"/>
  <c r="D95" i="2" s="1"/>
  <c r="D92" i="2"/>
  <c r="D90" i="2"/>
  <c r="D87" i="2"/>
  <c r="D85" i="2"/>
  <c r="D81" i="2"/>
  <c r="D80" i="2" s="1"/>
  <c r="D79" i="2" s="1"/>
  <c r="D77" i="2"/>
  <c r="D73" i="2"/>
  <c r="D72" i="2" s="1"/>
  <c r="D70" i="2"/>
  <c r="D69" i="2" s="1"/>
  <c r="D66" i="2"/>
  <c r="D64" i="2"/>
  <c r="D55" i="2"/>
  <c r="D54" i="2" s="1"/>
  <c r="D52" i="2"/>
  <c r="D51" i="2" s="1"/>
  <c r="D47" i="2"/>
  <c r="D45" i="2"/>
  <c r="D44" i="2" s="1"/>
  <c r="D42" i="2"/>
  <c r="D41" i="2" s="1"/>
  <c r="D31" i="2"/>
  <c r="D30" i="2" s="1"/>
  <c r="D28" i="2"/>
  <c r="D27" i="2" s="1"/>
  <c r="D25" i="2"/>
  <c r="D24" i="2" s="1"/>
  <c r="D22" i="2"/>
  <c r="D21" i="2" s="1"/>
  <c r="D17" i="2"/>
  <c r="D13" i="2"/>
  <c r="D11" i="2"/>
  <c r="D119" i="2" l="1"/>
  <c r="D33" i="2"/>
  <c r="E33" i="2"/>
  <c r="E89" i="2"/>
  <c r="D63" i="2"/>
  <c r="D62" i="2" s="1"/>
  <c r="D61" i="2" s="1"/>
  <c r="D157" i="2"/>
  <c r="D153" i="2" s="1"/>
  <c r="E63" i="2"/>
  <c r="E62" i="2" s="1"/>
  <c r="E61" i="2" s="1"/>
  <c r="E157" i="2"/>
  <c r="E153" i="2" s="1"/>
  <c r="E179" i="2"/>
  <c r="D89" i="2"/>
  <c r="D84" i="2" s="1"/>
  <c r="D83" i="2" s="1"/>
  <c r="E111" i="2"/>
  <c r="E110" i="2" s="1"/>
  <c r="E106" i="2" s="1"/>
  <c r="E84" i="2"/>
  <c r="E83" i="2" s="1"/>
  <c r="E10" i="2"/>
  <c r="E9" i="2" s="1"/>
  <c r="E50" i="2"/>
  <c r="D10" i="2"/>
  <c r="D9" i="2" s="1"/>
  <c r="D94" i="2"/>
  <c r="E94" i="2"/>
  <c r="D111" i="2"/>
  <c r="D110" i="2" s="1"/>
  <c r="D106" i="2" s="1"/>
  <c r="E119" i="2"/>
  <c r="E20" i="2"/>
  <c r="E19" i="2" s="1"/>
  <c r="D20" i="2"/>
  <c r="D19" i="2" s="1"/>
  <c r="D50" i="2"/>
  <c r="D179" i="2"/>
  <c r="F246" i="2"/>
  <c r="F245" i="2" s="1"/>
  <c r="F243" i="2"/>
  <c r="F241" i="2" s="1"/>
  <c r="F239" i="2"/>
  <c r="F238" i="2" s="1"/>
  <c r="F231" i="2" s="1"/>
  <c r="F184" i="2"/>
  <c r="F183" i="2" s="1"/>
  <c r="F181" i="2"/>
  <c r="F180" i="2" s="1"/>
  <c r="F168" i="2"/>
  <c r="F167" i="2" s="1"/>
  <c r="F158" i="2"/>
  <c r="F155" i="2"/>
  <c r="F154" i="2" s="1"/>
  <c r="F151" i="2"/>
  <c r="F150" i="2" s="1"/>
  <c r="F149" i="2" s="1"/>
  <c r="F147" i="2"/>
  <c r="F146" i="2" s="1"/>
  <c r="F139" i="2"/>
  <c r="F138" i="2" s="1"/>
  <c r="F141" i="2"/>
  <c r="F134" i="2"/>
  <c r="F133" i="2" s="1"/>
  <c r="F124" i="2"/>
  <c r="F123" i="2" s="1"/>
  <c r="F121" i="2"/>
  <c r="F120" i="2" s="1"/>
  <c r="F114" i="2"/>
  <c r="F112" i="2"/>
  <c r="F81" i="2"/>
  <c r="F80" i="2" s="1"/>
  <c r="F79" i="2" s="1"/>
  <c r="F73" i="2"/>
  <c r="F72" i="2" s="1"/>
  <c r="F70" i="2"/>
  <c r="F69" i="2" s="1"/>
  <c r="F66" i="2"/>
  <c r="F64" i="2"/>
  <c r="D118" i="2" l="1"/>
  <c r="D8" i="2" s="1"/>
  <c r="F119" i="2"/>
  <c r="E178" i="2"/>
  <c r="E177" i="2" s="1"/>
  <c r="E118" i="2"/>
  <c r="E8" i="2" s="1"/>
  <c r="D178" i="2"/>
  <c r="D177" i="2" s="1"/>
  <c r="F179" i="2"/>
  <c r="F111" i="2"/>
  <c r="F110" i="2" s="1"/>
  <c r="F63" i="2"/>
  <c r="F62" i="2" s="1"/>
  <c r="F61" i="2" s="1"/>
  <c r="F31" i="2"/>
  <c r="F30" i="2" s="1"/>
  <c r="F28" i="2"/>
  <c r="F27" i="2" s="1"/>
  <c r="F25" i="2"/>
  <c r="F24" i="2" s="1"/>
  <c r="F22" i="2"/>
  <c r="F21" i="2" s="1"/>
  <c r="F17" i="2"/>
  <c r="F15" i="2"/>
  <c r="E248" i="2" l="1"/>
  <c r="D248" i="2"/>
  <c r="F20" i="2"/>
  <c r="F19" i="2" s="1"/>
  <c r="F55" i="2" l="1"/>
  <c r="F54" i="2" s="1"/>
  <c r="F52" i="2"/>
  <c r="F51" i="2" s="1"/>
  <c r="F45" i="2"/>
  <c r="F44" i="2" s="1"/>
  <c r="F42" i="2"/>
  <c r="F41" i="2" s="1"/>
  <c r="F50" i="2" l="1"/>
  <c r="F85" i="2"/>
  <c r="F165" i="2" l="1"/>
  <c r="F157" i="2" s="1"/>
  <c r="F153" i="2" s="1"/>
  <c r="F118" i="2" s="1"/>
  <c r="F107" i="2" l="1"/>
  <c r="F106" i="2" s="1"/>
  <c r="F97" i="2"/>
  <c r="F96" i="2" s="1"/>
  <c r="F95" i="2" s="1"/>
  <c r="F102" i="2"/>
  <c r="F101" i="2" s="1"/>
  <c r="F100" i="2" s="1"/>
  <c r="F92" i="2"/>
  <c r="F90" i="2"/>
  <c r="F87" i="2"/>
  <c r="F77" i="2"/>
  <c r="F89" i="2" l="1"/>
  <c r="F84" i="2" s="1"/>
  <c r="F83" i="2" s="1"/>
  <c r="F94" i="2"/>
  <c r="F172" i="2" l="1"/>
  <c r="F171" i="2" s="1"/>
  <c r="F170" i="2" s="1"/>
  <c r="F178" i="2" l="1"/>
  <c r="F177" i="2" s="1"/>
  <c r="F48" i="2" l="1"/>
  <c r="F47" i="2" s="1"/>
  <c r="F33" i="2" s="1"/>
  <c r="F13" i="2"/>
  <c r="F11" i="2"/>
  <c r="F10" i="2" l="1"/>
  <c r="F9" i="2" s="1"/>
  <c r="F8" i="2" s="1"/>
  <c r="F248" i="2" l="1"/>
  <c r="C245" i="2"/>
  <c r="C241" i="2"/>
  <c r="C234" i="2"/>
  <c r="C231" i="2" s="1"/>
  <c r="C230" i="2"/>
  <c r="C218" i="2"/>
  <c r="C213" i="2"/>
  <c r="C179" i="2"/>
  <c r="C172" i="2"/>
  <c r="C118" i="2"/>
  <c r="C115" i="2"/>
  <c r="C109" i="2"/>
  <c r="C94" i="2"/>
  <c r="C83" i="2"/>
  <c r="C61" i="2"/>
  <c r="C50" i="2"/>
  <c r="C49" i="2"/>
  <c r="C33" i="2" s="1"/>
  <c r="C30" i="2"/>
  <c r="C27" i="2"/>
  <c r="C24" i="2"/>
  <c r="C21" i="2"/>
  <c r="C18" i="2"/>
  <c r="C16" i="2"/>
  <c r="C14" i="2"/>
  <c r="C12" i="2"/>
  <c r="C186" i="2" l="1"/>
  <c r="C10" i="2"/>
  <c r="C9" i="2" s="1"/>
  <c r="C20" i="2"/>
  <c r="C19" i="2" s="1"/>
  <c r="C106" i="2"/>
  <c r="C214" i="2"/>
  <c r="C178" i="2" l="1"/>
  <c r="C177" i="2" s="1"/>
  <c r="C8" i="2"/>
  <c r="C248" i="2" l="1"/>
</calcChain>
</file>

<file path=xl/sharedStrings.xml><?xml version="1.0" encoding="utf-8"?>
<sst xmlns="http://schemas.openxmlformats.org/spreadsheetml/2006/main" count="491" uniqueCount="445">
  <si>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</si>
  <si>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</si>
  <si>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</si>
  <si>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</si>
  <si>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</si>
  <si>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</si>
  <si>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</si>
  <si>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</si>
  <si>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</si>
  <si>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</si>
  <si>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182 1 01 02040 01 0000 110</t>
  </si>
  <si>
    <t>000 1 03 00000 00 0000 000</t>
  </si>
  <si>
    <t>Доходы от уплаты акцизов на дизельное топливо, подлежащие распределению  между  бюджетами  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</si>
  <si>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</si>
  <si>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</si>
  <si>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</si>
  <si>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</si>
  <si>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</si>
  <si>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>ГОСУДАРСТВЕННАЯ ПОШЛИНА</t>
  </si>
  <si>
    <t xml:space="preserve"> 182 1 08 03010 01 0000 110   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</si>
  <si>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</si>
  <si>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</si>
  <si>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</si>
  <si>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</si>
  <si>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303 1 11 05025 05 0000 120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</si>
  <si>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</si>
  <si>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303 1 11 05035 05 0000 120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</si>
  <si>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</si>
  <si>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</si>
  <si>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</si>
  <si>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</si>
  <si>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</si>
  <si>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ДОХОДЫ ОТ ПРОДАЖИ МАТЕРИАЛЬНЫХ  И НЕМАТЕРИАЛЬНЫХ АКТИВОВ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</si>
  <si>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</si>
  <si>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</si>
  <si>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</si>
  <si>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</si>
  <si>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</si>
  <si>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</si>
  <si>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</si>
  <si>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</si>
  <si>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</si>
  <si>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</si>
  <si>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</si>
  <si>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</si>
  <si>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Всего доходов</t>
  </si>
  <si>
    <t>Прочие доходы от оказания платных услуг (работ) получателями средств бюджетов муниципальных районов (прочие доходы от оказания платных услуг)</t>
  </si>
  <si>
    <t>Прочие доходы от оказания платных услуг (работ) получателями средств бюджетов муниципальных районов (доходы от оказания платных услуг казенными учреждениями)</t>
  </si>
  <si>
    <t>073 1 13 01995 05 0001 130</t>
  </si>
  <si>
    <t>073 1 13 01995 05 0002 130</t>
  </si>
  <si>
    <t>000 1 05 00000 00 0000 000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</si>
  <si>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</si>
  <si>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</si>
  <si>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</si>
  <si>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</si>
  <si>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</si>
  <si>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</si>
  <si>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 xml:space="preserve"> Госпошлина на выдачу разрешения на установку рекламной конструкции</t>
  </si>
  <si>
    <t xml:space="preserve">220 1 14 06013 13 0000 430
</t>
  </si>
  <si>
    <t>303 1 08 07150 01 0000 110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</si>
  <si>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</si>
  <si>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</si>
  <si>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</si>
  <si>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313 1 14 06013 13 0000 430
</t>
  </si>
  <si>
    <t>313 1 11 05013 13 0000 120</t>
  </si>
  <si>
    <t>2017год, руб.</t>
  </si>
  <si>
    <t>Дотации бюджетам бюджетной системы Российской Федерации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</si>
  <si>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</si>
  <si>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</si>
  <si>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220 1 11 05013 13 0000 120</t>
  </si>
  <si>
    <t>182 1 05 02010 02 0000 110</t>
  </si>
  <si>
    <t xml:space="preserve">Субсидии бюджетам бюджетной системы Российской Федерации (межбюджетные субсидии)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</si>
  <si>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</si>
  <si>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000 1 17 05050 05 0000 180
</t>
  </si>
  <si>
    <t xml:space="preserve">Прочие неналоговые доходы бюджетов муниципальных районов
</t>
  </si>
  <si>
    <t>073 1 17 05050 05 0003 180</t>
  </si>
  <si>
    <t xml:space="preserve">Прочие неналоговые доходы бюджетов муниципальных районов (средства, полученные от спонсорской помощи)
</t>
  </si>
  <si>
    <t>303 1 17 05050 05 0004 180</t>
  </si>
  <si>
    <t>Прочие неналоговые доходы бюджетов муниципальных районов (прочие неналоговые доходы)</t>
  </si>
  <si>
    <t>048 1 12 01010 01 6000 120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</si>
  <si>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</si>
  <si>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</si>
  <si>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</si>
  <si>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303 1 11 05013 05 0000 120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</si>
  <si>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</si>
  <si>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303 1 14 06013 05 0000 430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</si>
  <si>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</si>
  <si>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</si>
  <si>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Единица измерения: руб.</t>
  </si>
  <si>
    <t>Субвенции бюджетам муниципальных районов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</si>
  <si>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303 1 11 07015 05 0000 120</t>
  </si>
  <si>
    <t xml:space="preserve"> Доходы от перечисления части прибыли,остающейся после уплаты налогов и иных  обязательных платежей муниципальных унитарных предприятий, созданных муниципальными районами</t>
  </si>
  <si>
    <t>182 1 05 03010 01 0000 110</t>
  </si>
  <si>
    <t xml:space="preserve"> Единый сельскохозяйственный налог</t>
  </si>
  <si>
    <t>303  1 14 06025 05 0000 430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</si>
  <si>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</si>
  <si>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048 1 12 01041 01 6000 120</t>
  </si>
  <si>
    <t>2021 год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</si>
  <si>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</si>
  <si>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</si>
  <si>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</si>
  <si>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000 2 02 10000 00 0000 150</t>
  </si>
  <si>
    <t>092 2 02 15001 05 0000 150</t>
  </si>
  <si>
    <t>092 2 02 15002 05 0000 150</t>
  </si>
  <si>
    <t xml:space="preserve">000 2 02 20000 00 0000 150
</t>
  </si>
  <si>
    <t>092 2 02 30024 05 0000 150</t>
  </si>
  <si>
    <t>092 2 02 29999 05 0000 150</t>
  </si>
  <si>
    <t>000 2 02 30000 00 0000 150</t>
  </si>
  <si>
    <t>092 2 02 35082 05 0000 150</t>
  </si>
  <si>
    <t xml:space="preserve">
092 2 02 35120 05 0000 150
</t>
  </si>
  <si>
    <t>092 2 02 40014 05 0000 150</t>
  </si>
  <si>
    <t>092 2 02 39999 05 0000 150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</si>
  <si>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</si>
  <si>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100 1 03 02231 01 0000 110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</si>
  <si>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</si>
  <si>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100 1 03 02241 01 0000 110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</si>
  <si>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</si>
  <si>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</si>
  <si>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</si>
  <si>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</si>
  <si>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Прочие доходы от компенсации затрат бюджетов муниципальных районов (прочие доходы от компенсации затрат) </t>
  </si>
  <si>
    <t>303 1 11 09045 05 0000 120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</si>
  <si>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</si>
  <si>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092 2 02 20216 05 0000 150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</si>
  <si>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</si>
  <si>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092 1 17 05050 05 0004 180</t>
  </si>
  <si>
    <t xml:space="preserve">048 1 12 01042 01 6000 120
</t>
  </si>
  <si>
    <t xml:space="preserve"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
</t>
  </si>
  <si>
    <t>2022 год</t>
  </si>
  <si>
    <t>073 1 13 02995 05 0043 130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</si>
  <si>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</si>
  <si>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</si>
  <si>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</si>
  <si>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</si>
  <si>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321 1 16 01193 01 0000 140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</si>
  <si>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</si>
  <si>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023 1 16 01053 01 0000 140</t>
  </si>
  <si>
    <t>023 1 16 01063 01 0000 140</t>
  </si>
  <si>
    <t>023 1 16 01123 01 0000 140</t>
  </si>
  <si>
    <t>023 1 16 01203 01 0000 140</t>
  </si>
  <si>
    <t>303 1 17 05050 05 0007 180</t>
  </si>
  <si>
    <t>Прочие неналоговые доходы бюджетов муниципальных районов (предоставление права на установку и эксплуатацию рекламных конструкций)</t>
  </si>
  <si>
    <t>092 2 18 60010 05 0000 150</t>
  </si>
  <si>
    <t>188 1 16 10123 01 0051 140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</si>
  <si>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</si>
  <si>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092 2 19 60010 05 0000 150
</t>
  </si>
  <si>
    <t>042 1 16 01203 01 0000 140</t>
  </si>
  <si>
    <t>043 1 16 10123 01 0051 140</t>
  </si>
  <si>
    <t>041 1 16 11050 01 0000 140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</si>
  <si>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</si>
  <si>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303 1 16 07090 05 0000 140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</si>
  <si>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</si>
  <si>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303 1 13 02995 05 0045 130</t>
  </si>
  <si>
    <t xml:space="preserve">Прочие доходы от компенсации затрат бюджетов муниципальных районов (за отпущенные материально-технические ресурсы (запасы)) </t>
  </si>
  <si>
    <t xml:space="preserve">092 2 02 49999 05 0000 150
</t>
  </si>
  <si>
    <t>Прочие межбюджетные трансферты, передаваемые бюджетам муниципальных районов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</si>
  <si>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</si>
  <si>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</si>
  <si>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</si>
  <si>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000 1 09 04000 00 0000 110</t>
  </si>
  <si>
    <t>Налог на имущество предприятий</t>
  </si>
  <si>
    <t>000 1 09 04010 02 0000 110</t>
  </si>
  <si>
    <t>182 1 09 04010 02 0000 110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</si>
  <si>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</si>
  <si>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</si>
  <si>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</si>
  <si>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</si>
  <si>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</si>
  <si>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</si>
  <si>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</si>
  <si>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</si>
  <si>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</si>
  <si>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</si>
  <si>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</si>
  <si>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</si>
  <si>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</si>
  <si>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</si>
  <si>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</si>
  <si>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</si>
  <si>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</si>
  <si>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</si>
  <si>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</si>
  <si>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</si>
  <si>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</si>
  <si>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</si>
  <si>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092 1 13 02995 05 0043 130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</si>
  <si>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</si>
  <si>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</si>
  <si>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</si>
  <si>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</si>
  <si>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000 1 14 02053 05 0000 410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</si>
  <si>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</si>
  <si>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000 1 14 02000 00 0000 000</t>
  </si>
  <si>
    <t xml:space="preserve">000 1 16 01000 01 0000 140
</t>
  </si>
  <si>
    <t>Административные штрафы, установленные Кодексом Российской Федерации об административных правонарушениях</t>
  </si>
  <si>
    <t xml:space="preserve">000 1 16 07090 00 0000 140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</si>
  <si>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</si>
  <si>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</si>
  <si>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</si>
  <si>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</si>
  <si>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</si>
  <si>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303 1 16 10123 01 0051 140</t>
  </si>
  <si>
    <t xml:space="preserve">Платежи, уплачиваемые в целях возмещения вреда
</t>
  </si>
  <si>
    <t>321 1 16 10123 01 0051 140</t>
  </si>
  <si>
    <t>415 1 16 10123 01 0051 140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</si>
  <si>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</si>
  <si>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</si>
  <si>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182 1 16 10129 01 0000 140
</t>
  </si>
  <si>
    <t xml:space="preserve">000 1 16 01190 01 0000 140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</si>
  <si>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</si>
  <si>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000 1 16 01193 01 0000 140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</si>
  <si>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</si>
  <si>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</si>
  <si>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</si>
  <si>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000 2 02 29999 00 0000 150
</t>
  </si>
  <si>
    <t xml:space="preserve">Прочие субсидии
</t>
  </si>
  <si>
    <t>000 1 03 02240 01 0000 110</t>
  </si>
  <si>
    <t>000 1 03 02250 01 0000 110</t>
  </si>
  <si>
    <t>000 1 03 02260 01 0000 110</t>
  </si>
  <si>
    <t>000 1 03 02230 01 0000 110</t>
  </si>
  <si>
    <t xml:space="preserve">000 1 05 02000 02 0000 110
</t>
  </si>
  <si>
    <t xml:space="preserve">000 1 05 03010 01 0000 110
</t>
  </si>
  <si>
    <t>Единый сельскохозяйственный налог</t>
  </si>
  <si>
    <t xml:space="preserve">000 1 05 03000 01 0000 110
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</si>
  <si>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</si>
  <si>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000 1 05 04020 02 0000 110
</t>
  </si>
  <si>
    <t xml:space="preserve">000 1 05 04000 02 0000 110
</t>
  </si>
  <si>
    <t>Налог, взимаемый в связи с применением патентной системы налогообложения</t>
  </si>
  <si>
    <t>000 1 03 02000 01 0000 110</t>
  </si>
  <si>
    <t xml:space="preserve">000  1 05 02010 02 0000 110
</t>
  </si>
  <si>
    <t xml:space="preserve">000 1 08 03010 01 0000 110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</si>
  <si>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</si>
  <si>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000 1 08 03000 01 0000 110
</t>
  </si>
  <si>
    <t xml:space="preserve">Государственная пошлина по делам, рассматриваемым в судах общей юрисдикции, мировыми судьями
</t>
  </si>
  <si>
    <t xml:space="preserve">000 1 08 07150 01 0000 110
</t>
  </si>
  <si>
    <t xml:space="preserve">Государственная пошлина за выдачу разрешения на установку рекламной конструкции
</t>
  </si>
  <si>
    <t xml:space="preserve">000 1 08 07000 01 0000 110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</si>
  <si>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</si>
  <si>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</si>
  <si>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</si>
  <si>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>042 1 16 01063 01 0000 140</t>
  </si>
  <si>
    <t>303 1 16 02020 02 0000 140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</si>
  <si>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</si>
  <si>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041 1 16 10123 01 0051 140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</si>
  <si>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году(доходы бюджетов муниципальных районов за исключением доходов,направляемых на формирование муниципального дорожного фонда,а так же иных платежей в случае принятия решения финансовым органом муниципального образования о раздельном учете задолженности)</t>
  </si>
  <si>
    <t xml:space="preserve">Прочие неналоговые доходы бюджетов муниципальных районов (прочие неналоговые доходы)
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</si>
  <si>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</si>
  <si>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</si>
  <si>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092 2 02 45303 05 0000 150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</si>
  <si>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</si>
  <si>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000 2 02 45303 00 0000 150
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</si>
  <si>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</si>
  <si>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000 2 02 49999 05 0000 150</t>
  </si>
  <si>
    <t>000 2 02 40000 00 0000 150</t>
  </si>
  <si>
    <t>000 2 02 45303 05 0000 150</t>
  </si>
  <si>
    <t xml:space="preserve">000 2 02 49999 00 0000 150
</t>
  </si>
  <si>
    <t xml:space="preserve">Прочие межбюджетные трансферты, передаваемые бюджетам
</t>
  </si>
  <si>
    <t>000 2 02 29999 05 0000 150</t>
  </si>
  <si>
    <t>000 1 01 02000 01 0000 110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</si>
  <si>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</si>
  <si>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000 1 01 02010 01 0000 110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</si>
  <si>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</si>
  <si>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000 1 01 02020 01 0000 110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</si>
  <si>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</si>
  <si>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000 1 01 02030 01 0000 110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</si>
  <si>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</si>
  <si>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</si>
  <si>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000 1 01 02040 01 0000 110
</t>
  </si>
  <si>
    <t>000 1 03 02231 01 0000 110</t>
  </si>
  <si>
    <t xml:space="preserve">000 1 03 02241 01 0000 110
</t>
  </si>
  <si>
    <t xml:space="preserve">000 1 03 02251 01 0000 110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</si>
  <si>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</si>
  <si>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</si>
  <si>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</si>
  <si>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</si>
  <si>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</si>
  <si>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</si>
  <si>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</si>
  <si>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</si>
  <si>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000 1 11 05013 05 0000 120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</si>
  <si>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</si>
  <si>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000 1 11 05013 13 0000 120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</si>
  <si>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</si>
  <si>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</si>
  <si>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000 1 11 05025 05 0000 120
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</si>
  <si>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</si>
  <si>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</si>
  <si>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</si>
  <si>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>000 1 11 05035 05 0000 120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</si>
  <si>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</si>
  <si>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</si>
  <si>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</si>
  <si>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</si>
  <si>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</si>
  <si>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000 1 11 09045 05 0000 120
</t>
  </si>
  <si>
    <t xml:space="preserve">ДОХОДЫ ОТ ОКАЗАНИЯ ПЛАТНЫХ УСЛУГ И КОМПЕНСАЦИИ ЗАТРАТ ГОСУДАРСТВА
</t>
  </si>
  <si>
    <t xml:space="preserve">000 1 13 01990 00 0000 130
</t>
  </si>
  <si>
    <t xml:space="preserve">Прочие доходы от оказания платных услуг (работ)
</t>
  </si>
  <si>
    <t xml:space="preserve">000 1 13 02990 00 0000 130
</t>
  </si>
  <si>
    <t xml:space="preserve">Прочие доходы от компенсации затрат государства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</si>
  <si>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</si>
  <si>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</si>
  <si>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</si>
  <si>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</si>
  <si>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000 1 14 06013 05 0000 430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</si>
  <si>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</si>
  <si>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000 1 16 01053 01 0000 140
</t>
  </si>
  <si>
    <t xml:space="preserve">000 1 16 01063 01 0000 140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</si>
  <si>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</si>
  <si>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000 1 16 01123 01 0000 140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</si>
  <si>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</si>
  <si>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000 1 16 01203 01 0000 140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</si>
  <si>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</si>
  <si>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000 1 16 01050 01 0000 140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</si>
  <si>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</si>
  <si>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000 1 16 01060 01 0000 140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</si>
  <si>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</si>
  <si>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000 1 16 01120 01 0000 140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</si>
  <si>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</si>
  <si>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000 1 16 01200 01 0000 140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</si>
  <si>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</si>
  <si>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</si>
  <si>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000 1 16 02000 02 0000 140
</t>
  </si>
  <si>
    <t>000 1 16 02020 02 0000 140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</si>
  <si>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</si>
  <si>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000 1 16 07000 01 0000 140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</si>
  <si>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</si>
  <si>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000 1 16 10000 00 0000 140
</t>
  </si>
  <si>
    <t xml:space="preserve">Платежи в целях возмещения причиненного ущерба (убытков)
</t>
  </si>
  <si>
    <t xml:space="preserve">092 1 16 10100 05 0000 140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</si>
  <si>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</si>
  <si>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 xml:space="preserve">000 1 16 10100 05 0000 140
</t>
  </si>
  <si>
    <t>000 1 16 07090 05 0000 140</t>
  </si>
  <si>
    <t xml:space="preserve">000 1 16 10120 00 0000 140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</si>
  <si>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</si>
  <si>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000 1 16 11050 01 0000 140</t>
  </si>
  <si>
    <t xml:space="preserve">000 1 16 11000 01 0000 140
</t>
  </si>
  <si>
    <t xml:space="preserve">0001 17 00000 00 0000 000
</t>
  </si>
  <si>
    <t xml:space="preserve">ПРОЧИЕ НЕНАЛОГОВЫЕ ДОХОДЫ
</t>
  </si>
  <si>
    <t xml:space="preserve">000 1 17 05000 00 0000 180
</t>
  </si>
  <si>
    <t xml:space="preserve">Прочие неналоговые доходы
</t>
  </si>
  <si>
    <t xml:space="preserve">000 2 02 15001 00 0000 150
</t>
  </si>
  <si>
    <t xml:space="preserve">Дотации на выравнивание бюджетной обеспеченности
</t>
  </si>
  <si>
    <t xml:space="preserve">000 2 02 15001 05 0000 150
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</si>
  <si>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</si>
  <si>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</si>
  <si>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</si>
  <si>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 xml:space="preserve">000 2 02 15002 05 0000 150
</t>
  </si>
  <si>
    <t xml:space="preserve">000 2 02 20216 05 0000 150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</si>
  <si>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</si>
  <si>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</si>
  <si>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000 2 02 30024 00 0000 150
</t>
  </si>
  <si>
    <t xml:space="preserve">000 2 02 30024 05 0000 150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</si>
  <si>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</si>
  <si>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</si>
  <si>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000 2 02 35082 00 0000 150
</t>
  </si>
  <si>
    <t xml:space="preserve">000 2 02 35082 05 0000 150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</si>
  <si>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</si>
  <si>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</si>
  <si>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000 2 02 35120 00 0000 150
</t>
  </si>
  <si>
    <t xml:space="preserve">000 2 02 35120 05 0000 150
</t>
  </si>
  <si>
    <t xml:space="preserve">Прочие субвенции бюджетам муниципальных районов
</t>
  </si>
  <si>
    <t xml:space="preserve">Прочие субвенции
</t>
  </si>
  <si>
    <t xml:space="preserve">000 2 02 39999 00 0000 150
</t>
  </si>
  <si>
    <t xml:space="preserve">000 2 02 39999 05 0000 150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</si>
  <si>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</si>
  <si>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000 2 02 40014 05 0000 150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</si>
  <si>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</si>
  <si>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</si>
  <si>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000 2 18 60010 05 0000 150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</si>
  <si>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</si>
  <si>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000 2 19 60010 05 0000 150
</t>
  </si>
  <si>
    <t xml:space="preserve">000 1 05 01000 00 0000 110
</t>
  </si>
  <si>
    <t xml:space="preserve">Налог, взимаемый в связи с применением упрощенной системы налогообложения
</t>
  </si>
  <si>
    <t xml:space="preserve">000 1 05 01010 01 0000 110
</t>
  </si>
  <si>
    <t xml:space="preserve">Налог, взимаемый с налогоплательщиков, выбравших в качестве объекта налогообложения доходы
</t>
  </si>
  <si>
    <t>Доходы бюджета Приволжского муниципального района по кодам классификации доходов бюджетов на 2021 год и на плановый период 2022 и 2023 годов</t>
  </si>
  <si>
    <t>2023 год</t>
  </si>
  <si>
    <t>000 1 05 01011 01 0000 110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</si>
  <si>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</si>
  <si>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</si>
  <si>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</si>
  <si>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</si>
  <si>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</si>
  <si>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</si>
  <si>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</si>
  <si>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000 2 02 40014 00 0000 150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</si>
  <si>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</si>
  <si>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000 2 02 25304 00 0000 150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</si>
  <si>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</si>
  <si>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000 2 02 25304 05 0000 150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</si>
  <si>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</si>
  <si>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092 2 02 25304 05 0000 150
</t>
  </si>
  <si>
    <t xml:space="preserve">000 2 02 35469 00 0000 150
</t>
  </si>
  <si>
    <t xml:space="preserve">Субвенции бюджетам на проведение Всероссийской переписи населения 2020 года
</t>
  </si>
  <si>
    <t xml:space="preserve">000 2 02 35469 05 0000 150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</si>
  <si>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</si>
  <si>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092 2 02 35469 05 0000 150
</t>
  </si>
  <si>
    <t xml:space="preserve">Приложение №2                                                                                   к решению Совета Приволжского муниципального района                 от 24.12.2020 № 88                                                                                "О бюджете Приволжского муниципального района на 2021 год и на плановый период 2022 и 2023 годов" </t>
  </si>
  <si>
    <t xml:space="preserve">042 1 16 01073 01 0000 140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</si>
  <si>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</si>
  <si>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000 1 16 01073 01 0000 140</t>
  </si>
  <si>
    <t xml:space="preserve">000 1 16 01070 01 0000 140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</si>
  <si>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</si>
  <si>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042 1 16 01083 01 0000 140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</si>
  <si>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</si>
  <si>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</si>
  <si>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</si>
  <si>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000 1 16 01080 01 0000 140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</si>
  <si>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</si>
  <si>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>092 2 02 25519 05 0000 150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</si>
  <si>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</si>
  <si>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</si>
  <si>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 xml:space="preserve">000 2 02 25519 00 0000 150
</t>
  </si>
  <si>
    <t xml:space="preserve">Субсидии бюджетам на поддержку отрасли культуры
</t>
  </si>
  <si>
    <t xml:space="preserve">Субсидии бюджетам муниципальных районов на обеспечение комплексного развития сельских территорий
</t>
  </si>
  <si>
    <t>092 2 02 25576 05 0000 150</t>
  </si>
  <si>
    <t>000 2 02 25576 05 0000 150</t>
  </si>
  <si>
    <t xml:space="preserve">000 2 02 25576 00 0000 150
</t>
  </si>
  <si>
    <t xml:space="preserve">Субсидии бюджетам на обеспечение комплексного развития сельских территорий
</t>
  </si>
  <si>
    <t xml:space="preserve">000 2 02 25097 05 0000 150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</si>
  <si>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</si>
  <si>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092 2 02 25097 05 0000 150
</t>
  </si>
  <si>
    <t xml:space="preserve">000 2 02 25097 00 0000 150
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</si>
  <si>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</si>
  <si>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000 2 02 25169 05 0000 150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</si>
  <si>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</si>
  <si>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092 2 02 25169 05 0000 150
</t>
  </si>
  <si>
    <t xml:space="preserve">000 2 02 25169 00 0000 150
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</si>
  <si>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</si>
  <si>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000 2 02 25210 05 0000 150
</t>
  </si>
  <si>
    <t xml:space="preserve"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</si>
  <si>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092 2 02 25210 05 0000 150
</t>
  </si>
  <si>
    <t xml:space="preserve">000 2 02 25210 00 0000 150
</t>
  </si>
  <si>
    <t xml:space="preserve"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</si>
  <si>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000 2 02 25491 05 0000 150
</t>
  </si>
  <si>
    <t xml:space="preserve">092 2 02 25491 05 0000 150
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</si>
  <si>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</si>
  <si>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000 2 02 25491 00 0000 150
</t>
  </si>
  <si>
    <t xml:space="preserve"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</si>
  <si>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>042 1 16 01143 01 0000 140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</si>
  <si>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</si>
  <si>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000 1 16 01140 01 0000 140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</si>
  <si>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</si>
  <si>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(в редакции решения Совета от 29.04.2021 №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</si>
</sst>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#,##0.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5" fillId="0" borderId="2">
      <alignment horizontal="left" vertical="top" wrapText="1"/>
    </xf>
  </cellStyleXfs>
  <cellXfs count="53">
    <xf numFmtId="0" fontId="0" fillId="0" borderId="0" xfId="0"/>
    <xf numFmtId="0" fontId="0" fillId="2" borderId="0" xfId="0" applyFill="1"/>
    <xf numFmtId="0" fontId="5" fillId="2" borderId="0" xfId="1" applyFont="1" applyFill="1" applyAlignment="1">
      <alignment vertical="center"/>
    </xf>
    <xf numFmtId="0" fontId="10" fillId="2" borderId="0" xfId="1" applyFont="1" applyFill="1"/>
    <xf numFmtId="0" fontId="11" fillId="2" borderId="0" xfId="0" applyFont="1" applyFill="1"/>
    <xf numFmtId="4" fontId="0" fillId="2" borderId="0" xfId="0" applyNumberFormat="1" applyFill="1"/>
    <xf numFmtId="0" fontId="0" fillId="2" borderId="1" xfId="0" applyFill="1" applyBorder="1"/>
    <xf numFmtId="0" fontId="0" fillId="2" borderId="0" xfId="0" applyFill="1" applyBorder="1"/>
    <xf numFmtId="0" fontId="0" fillId="0" borderId="0" xfId="0" applyFill="1"/>
    <xf numFmtId="0" fontId="17" fillId="0" borderId="0" xfId="0" applyFont="1" applyFill="1" applyAlignment="1">
      <alignment horizontal="right" vertical="top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0" xfId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2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8" fillId="0" borderId="1" xfId="3" applyNumberFormat="1" applyFont="1" applyFill="1" applyBorder="1" applyProtection="1">
      <alignment horizontal="left" vertical="top" wrapText="1"/>
    </xf>
    <xf numFmtId="49" fontId="16" fillId="0" borderId="1" xfId="1" applyNumberFormat="1" applyFont="1" applyFill="1" applyBorder="1" applyAlignment="1">
      <alignment vertical="center" wrapText="1"/>
    </xf>
    <xf numFmtId="0" fontId="16" fillId="0" borderId="1" xfId="3" applyNumberFormat="1" applyFont="1" applyFill="1" applyBorder="1" applyProtection="1">
      <alignment horizontal="left" vertical="top" wrapText="1"/>
    </xf>
    <xf numFmtId="4" fontId="16" fillId="0" borderId="1" xfId="0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vertical="center" wrapText="1"/>
    </xf>
    <xf numFmtId="0" fontId="6" fillId="0" borderId="1" xfId="3" applyNumberFormat="1" applyFont="1" applyFill="1" applyBorder="1" applyProtection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10" fillId="0" borderId="0" xfId="1" applyFont="1" applyFill="1"/>
    <xf numFmtId="0" fontId="11" fillId="0" borderId="0" xfId="0" applyFont="1" applyFill="1"/>
    <xf numFmtId="4" fontId="11" fillId="0" borderId="0" xfId="0" applyNumberFormat="1" applyFont="1" applyFill="1"/>
    <xf numFmtId="4" fontId="0" fillId="0" borderId="0" xfId="0" applyNumberFormat="1" applyFill="1"/>
  </cellXfs>
  <cellStyles count="4">
    <cellStyle name="xl44" xfId="3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K263"/>
  <sheetViews>
    <sheetView tabSelected="1" workbookViewId="0">
      <selection sqref="A1:F250"/>
    </sheetView>
  </sheetViews>
  <sheetFormatPr defaultRowHeight="15" x14ac:dyDescent="0.25"/>
  <cols>
    <col min="1" max="1" width="34.140625" style="1" customWidth="1"/>
    <col min="2" max="2" width="46.7109375" style="1" customWidth="1"/>
    <col min="3" max="3" width="20.85546875" style="1" hidden="1" customWidth="1"/>
    <col min="4" max="4" width="23.140625" style="1" customWidth="1"/>
    <col min="5" max="5" width="21.42578125" style="1" customWidth="1"/>
    <col min="6" max="6" width="18.85546875" style="1" customWidth="1"/>
    <col min="7" max="16384" width="9.140625" style="1"/>
  </cols>
  <sheetData>
    <row r="1" spans="1:6" ht="75.75" customHeight="1" x14ac:dyDescent="0.25">
      <c r="A1" s="8"/>
      <c r="B1" s="8"/>
      <c r="C1" s="8"/>
      <c r="D1" s="9" t="s">
        <v>398</v>
      </c>
      <c r="E1" s="9"/>
      <c r="F1" s="9"/>
    </row>
    <row r="2" spans="1:6" ht="44.25" customHeight="1" x14ac:dyDescent="0.25">
      <c r="A2" s="10" t="s">
        <v>376</v>
      </c>
      <c r="B2" s="11"/>
      <c r="C2" s="12"/>
      <c r="D2" s="12"/>
      <c r="E2" s="12"/>
      <c r="F2" s="13"/>
    </row>
    <row r="3" spans="1:6" ht="17.25" customHeight="1" x14ac:dyDescent="0.25">
      <c r="A3" s="14" t="s">
        <v>444</v>
      </c>
      <c r="B3" s="15"/>
      <c r="C3" s="15"/>
      <c r="D3" s="15"/>
      <c r="E3" s="15"/>
      <c r="F3" s="15"/>
    </row>
    <row r="4" spans="1:6" ht="10.5" customHeight="1" x14ac:dyDescent="0.25">
      <c r="A4" s="16" t="s">
        <v>88</v>
      </c>
      <c r="B4" s="17"/>
      <c r="C4" s="17"/>
      <c r="D4" s="17"/>
      <c r="E4" s="17"/>
      <c r="F4" s="18"/>
    </row>
    <row r="5" spans="1:6" x14ac:dyDescent="0.25">
      <c r="A5" s="19" t="s">
        <v>0</v>
      </c>
      <c r="B5" s="20" t="s">
        <v>1</v>
      </c>
      <c r="C5" s="21" t="s">
        <v>65</v>
      </c>
      <c r="D5" s="21" t="s">
        <v>97</v>
      </c>
      <c r="E5" s="21" t="s">
        <v>128</v>
      </c>
      <c r="F5" s="22" t="s">
        <v>377</v>
      </c>
    </row>
    <row r="6" spans="1:6" x14ac:dyDescent="0.25">
      <c r="A6" s="23"/>
      <c r="B6" s="20"/>
      <c r="C6" s="21"/>
      <c r="D6" s="21"/>
      <c r="E6" s="21"/>
      <c r="F6" s="22"/>
    </row>
    <row r="7" spans="1:6" x14ac:dyDescent="0.25">
      <c r="A7" s="23"/>
      <c r="B7" s="20"/>
      <c r="C7" s="21"/>
      <c r="D7" s="21"/>
      <c r="E7" s="21"/>
      <c r="F7" s="22"/>
    </row>
    <row r="8" spans="1:6" ht="31.5" x14ac:dyDescent="0.25">
      <c r="A8" s="24" t="s">
        <v>2</v>
      </c>
      <c r="B8" s="25" t="s">
        <v>3</v>
      </c>
      <c r="C8" s="26" t="e">
        <f>C9+C19+C33+C50+#REF!+C61+C83+C94+C106+C118+C172</f>
        <v>#REF!</v>
      </c>
      <c r="D8" s="26">
        <f>D9+D19+D33+D50+D61+D94+D106+D118+D83+D170</f>
        <v>104154689.88</v>
      </c>
      <c r="E8" s="26">
        <f>E9+E19+E33+E50+E61+E94+E106+E118+E83+E170</f>
        <v>102139783.16</v>
      </c>
      <c r="F8" s="26">
        <f>F9+F19+F33+F50+F61+F94+F106+F118+F83+F170</f>
        <v>101557033.16</v>
      </c>
    </row>
    <row r="9" spans="1:6" ht="15.75" x14ac:dyDescent="0.25">
      <c r="A9" s="24" t="s">
        <v>4</v>
      </c>
      <c r="B9" s="25" t="s">
        <v>5</v>
      </c>
      <c r="C9" s="26">
        <f>SUM(C10)</f>
        <v>57600638.359999999</v>
      </c>
      <c r="D9" s="26">
        <f t="shared" ref="D9:F9" si="0">SUM(D10)</f>
        <v>64020000</v>
      </c>
      <c r="E9" s="26">
        <f t="shared" si="0"/>
        <v>64349000</v>
      </c>
      <c r="F9" s="26">
        <f t="shared" si="0"/>
        <v>64354000</v>
      </c>
    </row>
    <row r="10" spans="1:6" ht="15.75" x14ac:dyDescent="0.25">
      <c r="A10" s="27" t="s">
        <v>258</v>
      </c>
      <c r="B10" s="28" t="s">
        <v>6</v>
      </c>
      <c r="C10" s="29">
        <f>SUM(C12:C18)</f>
        <v>57600638.359999999</v>
      </c>
      <c r="D10" s="29">
        <f t="shared" ref="D10:E10" si="1">SUM(D11+D13+D15+D17)</f>
        <v>64020000</v>
      </c>
      <c r="E10" s="29">
        <f t="shared" si="1"/>
        <v>64349000</v>
      </c>
      <c r="F10" s="29">
        <f t="shared" ref="F10" si="2">SUM(F11+F13+F15+F17)</f>
        <v>64354000</v>
      </c>
    </row>
    <row r="11" spans="1:6" ht="119.25" customHeight="1" x14ac:dyDescent="0.25">
      <c r="A11" s="27" t="s">
        <v>260</v>
      </c>
      <c r="B11" s="28" t="s">
        <v>259</v>
      </c>
      <c r="C11" s="29"/>
      <c r="D11" s="29">
        <f t="shared" ref="D11:F11" si="3">SUM(D12)</f>
        <v>62910000</v>
      </c>
      <c r="E11" s="29">
        <f t="shared" si="3"/>
        <v>63214000</v>
      </c>
      <c r="F11" s="29">
        <f t="shared" si="3"/>
        <v>63214000</v>
      </c>
    </row>
    <row r="12" spans="1:6" ht="114.75" customHeight="1" x14ac:dyDescent="0.25">
      <c r="A12" s="27" t="s">
        <v>7</v>
      </c>
      <c r="B12" s="28" t="s">
        <v>259</v>
      </c>
      <c r="C12" s="29">
        <f>50702450+1000000+700000+1750000+1674235.8</f>
        <v>55826685.799999997</v>
      </c>
      <c r="D12" s="29">
        <f>57910000+10000000-5000000</f>
        <v>62910000</v>
      </c>
      <c r="E12" s="29">
        <f>58214000+10000000-5000000</f>
        <v>63214000</v>
      </c>
      <c r="F12" s="29">
        <f>58214000+10000000-5000000</f>
        <v>63214000</v>
      </c>
    </row>
    <row r="13" spans="1:6" ht="165.75" customHeight="1" x14ac:dyDescent="0.25">
      <c r="A13" s="27" t="s">
        <v>262</v>
      </c>
      <c r="B13" s="28" t="s">
        <v>261</v>
      </c>
      <c r="C13" s="29"/>
      <c r="D13" s="29">
        <f t="shared" ref="D13:F13" si="4">SUM(D14)</f>
        <v>135000</v>
      </c>
      <c r="E13" s="29">
        <f t="shared" si="4"/>
        <v>135000</v>
      </c>
      <c r="F13" s="29">
        <f t="shared" si="4"/>
        <v>140000</v>
      </c>
    </row>
    <row r="14" spans="1:6" ht="163.5" customHeight="1" x14ac:dyDescent="0.25">
      <c r="A14" s="27" t="s">
        <v>8</v>
      </c>
      <c r="B14" s="28" t="s">
        <v>261</v>
      </c>
      <c r="C14" s="29">
        <f>140000+53000+17000</f>
        <v>210000</v>
      </c>
      <c r="D14" s="29">
        <v>135000</v>
      </c>
      <c r="E14" s="29">
        <v>135000</v>
      </c>
      <c r="F14" s="29">
        <v>140000</v>
      </c>
    </row>
    <row r="15" spans="1:6" ht="84" customHeight="1" x14ac:dyDescent="0.25">
      <c r="A15" s="27" t="s">
        <v>264</v>
      </c>
      <c r="B15" s="28" t="s">
        <v>263</v>
      </c>
      <c r="C15" s="29"/>
      <c r="D15" s="29">
        <f t="shared" ref="D15:F15" si="5">SUM(D16)</f>
        <v>375000</v>
      </c>
      <c r="E15" s="29">
        <f t="shared" si="5"/>
        <v>400000</v>
      </c>
      <c r="F15" s="29">
        <f t="shared" si="5"/>
        <v>400000</v>
      </c>
    </row>
    <row r="16" spans="1:6" ht="78.75" x14ac:dyDescent="0.25">
      <c r="A16" s="27" t="s">
        <v>9</v>
      </c>
      <c r="B16" s="28" t="s">
        <v>263</v>
      </c>
      <c r="C16" s="29">
        <f>738500+555452.56+35000</f>
        <v>1328952.56</v>
      </c>
      <c r="D16" s="29">
        <v>375000</v>
      </c>
      <c r="E16" s="29">
        <v>400000</v>
      </c>
      <c r="F16" s="29">
        <v>400000</v>
      </c>
    </row>
    <row r="17" spans="1:6" ht="131.25" customHeight="1" x14ac:dyDescent="0.25">
      <c r="A17" s="27" t="s">
        <v>267</v>
      </c>
      <c r="B17" s="28" t="s">
        <v>265</v>
      </c>
      <c r="C17" s="29"/>
      <c r="D17" s="29">
        <f t="shared" ref="D17:F17" si="6">SUM(D18)</f>
        <v>600000</v>
      </c>
      <c r="E17" s="29">
        <f t="shared" si="6"/>
        <v>600000</v>
      </c>
      <c r="F17" s="29">
        <f t="shared" si="6"/>
        <v>600000</v>
      </c>
    </row>
    <row r="18" spans="1:6" ht="141.75" x14ac:dyDescent="0.25">
      <c r="A18" s="27" t="s">
        <v>10</v>
      </c>
      <c r="B18" s="28" t="s">
        <v>266</v>
      </c>
      <c r="C18" s="29">
        <f>170000+20000+45000</f>
        <v>235000</v>
      </c>
      <c r="D18" s="29">
        <f>1200000-600000</f>
        <v>600000</v>
      </c>
      <c r="E18" s="29">
        <f>1200000-600000</f>
        <v>600000</v>
      </c>
      <c r="F18" s="29">
        <f>1200000-600000</f>
        <v>600000</v>
      </c>
    </row>
    <row r="19" spans="1:6" ht="72.75" customHeight="1" x14ac:dyDescent="0.25">
      <c r="A19" s="24" t="s">
        <v>11</v>
      </c>
      <c r="B19" s="25" t="s">
        <v>273</v>
      </c>
      <c r="C19" s="30">
        <f t="shared" ref="C19" si="7">SUM(C20)</f>
        <v>4587794.2899999991</v>
      </c>
      <c r="D19" s="30">
        <f t="shared" ref="D19:F19" si="8">SUM(D20)</f>
        <v>4938210</v>
      </c>
      <c r="E19" s="30">
        <f t="shared" si="8"/>
        <v>5159180</v>
      </c>
      <c r="F19" s="30">
        <f t="shared" si="8"/>
        <v>5340160</v>
      </c>
    </row>
    <row r="20" spans="1:6" ht="53.25" customHeight="1" x14ac:dyDescent="0.25">
      <c r="A20" s="24" t="s">
        <v>228</v>
      </c>
      <c r="B20" s="28" t="s">
        <v>274</v>
      </c>
      <c r="C20" s="31">
        <f>SUM(C21:C30)</f>
        <v>4587794.2899999991</v>
      </c>
      <c r="D20" s="31">
        <f t="shared" ref="D20:E20" si="9">SUM(D21+D24+D27+D30)</f>
        <v>4938210</v>
      </c>
      <c r="E20" s="31">
        <f t="shared" si="9"/>
        <v>5159180</v>
      </c>
      <c r="F20" s="31">
        <f t="shared" ref="F20" si="10">SUM(F21+F24+F27+F30)</f>
        <v>5340160</v>
      </c>
    </row>
    <row r="21" spans="1:6" ht="114.75" customHeight="1" x14ac:dyDescent="0.25">
      <c r="A21" s="27" t="s">
        <v>219</v>
      </c>
      <c r="B21" s="28" t="s">
        <v>12</v>
      </c>
      <c r="C21" s="32">
        <f>1004063.14+562630.2</f>
        <v>1566693.3399999999</v>
      </c>
      <c r="D21" s="32">
        <f t="shared" ref="D21:F21" si="11">SUM(D22)</f>
        <v>2267450</v>
      </c>
      <c r="E21" s="32">
        <f t="shared" si="11"/>
        <v>2371770</v>
      </c>
      <c r="F21" s="32">
        <f t="shared" si="11"/>
        <v>2472400</v>
      </c>
    </row>
    <row r="22" spans="1:6" ht="173.25" x14ac:dyDescent="0.25">
      <c r="A22" s="27" t="s">
        <v>268</v>
      </c>
      <c r="B22" s="28" t="s">
        <v>112</v>
      </c>
      <c r="C22" s="32"/>
      <c r="D22" s="32">
        <f t="shared" ref="D22:F22" si="12">SUM(D23)</f>
        <v>2267450</v>
      </c>
      <c r="E22" s="32">
        <f t="shared" si="12"/>
        <v>2371770</v>
      </c>
      <c r="F22" s="32">
        <f t="shared" si="12"/>
        <v>2472400</v>
      </c>
    </row>
    <row r="23" spans="1:6" ht="175.5" customHeight="1" x14ac:dyDescent="0.25">
      <c r="A23" s="27" t="s">
        <v>113</v>
      </c>
      <c r="B23" s="28" t="s">
        <v>112</v>
      </c>
      <c r="C23" s="32"/>
      <c r="D23" s="32">
        <v>2267450</v>
      </c>
      <c r="E23" s="32">
        <v>2371770</v>
      </c>
      <c r="F23" s="32">
        <v>2472400</v>
      </c>
    </row>
    <row r="24" spans="1:6" ht="147" customHeight="1" x14ac:dyDescent="0.25">
      <c r="A24" s="27" t="s">
        <v>216</v>
      </c>
      <c r="B24" s="28" t="s">
        <v>99</v>
      </c>
      <c r="C24" s="31">
        <f>15252.92+352.58</f>
        <v>15605.5</v>
      </c>
      <c r="D24" s="31">
        <f t="shared" ref="D24:F24" si="13">SUM(D25)</f>
        <v>12920</v>
      </c>
      <c r="E24" s="31">
        <f t="shared" si="13"/>
        <v>13380</v>
      </c>
      <c r="F24" s="31">
        <f t="shared" si="13"/>
        <v>13810</v>
      </c>
    </row>
    <row r="25" spans="1:6" ht="200.25" customHeight="1" x14ac:dyDescent="0.25">
      <c r="A25" s="27" t="s">
        <v>269</v>
      </c>
      <c r="B25" s="28" t="s">
        <v>114</v>
      </c>
      <c r="C25" s="31"/>
      <c r="D25" s="31">
        <f t="shared" ref="D25:F25" si="14">SUM(D26)</f>
        <v>12920</v>
      </c>
      <c r="E25" s="31">
        <f t="shared" si="14"/>
        <v>13380</v>
      </c>
      <c r="F25" s="31">
        <f t="shared" si="14"/>
        <v>13810</v>
      </c>
    </row>
    <row r="26" spans="1:6" ht="192.75" customHeight="1" x14ac:dyDescent="0.25">
      <c r="A26" s="27" t="s">
        <v>115</v>
      </c>
      <c r="B26" s="28" t="s">
        <v>114</v>
      </c>
      <c r="C26" s="31"/>
      <c r="D26" s="31">
        <v>12920</v>
      </c>
      <c r="E26" s="31">
        <v>13380</v>
      </c>
      <c r="F26" s="31">
        <v>13810</v>
      </c>
    </row>
    <row r="27" spans="1:6" ht="121.5" customHeight="1" x14ac:dyDescent="0.25">
      <c r="A27" s="27" t="s">
        <v>217</v>
      </c>
      <c r="B27" s="28" t="s">
        <v>100</v>
      </c>
      <c r="C27" s="31">
        <f>2191476.94+1127379.03</f>
        <v>3318855.9699999997</v>
      </c>
      <c r="D27" s="31">
        <f t="shared" ref="D27:F27" si="15">SUM(D28)</f>
        <v>2982700</v>
      </c>
      <c r="E27" s="31">
        <f t="shared" si="15"/>
        <v>3111890</v>
      </c>
      <c r="F27" s="31">
        <f t="shared" si="15"/>
        <v>3233520</v>
      </c>
    </row>
    <row r="28" spans="1:6" ht="169.5" customHeight="1" x14ac:dyDescent="0.25">
      <c r="A28" s="27" t="s">
        <v>270</v>
      </c>
      <c r="B28" s="28" t="s">
        <v>116</v>
      </c>
      <c r="C28" s="31"/>
      <c r="D28" s="31">
        <f t="shared" ref="D28:F28" si="16">SUM(D29)</f>
        <v>2982700</v>
      </c>
      <c r="E28" s="31">
        <f t="shared" si="16"/>
        <v>3111890</v>
      </c>
      <c r="F28" s="31">
        <f t="shared" si="16"/>
        <v>3233520</v>
      </c>
    </row>
    <row r="29" spans="1:6" ht="165.75" customHeight="1" x14ac:dyDescent="0.25">
      <c r="A29" s="27" t="s">
        <v>117</v>
      </c>
      <c r="B29" s="28" t="s">
        <v>116</v>
      </c>
      <c r="C29" s="31"/>
      <c r="D29" s="31">
        <v>2982700</v>
      </c>
      <c r="E29" s="31">
        <v>3111890</v>
      </c>
      <c r="F29" s="31">
        <v>3233520</v>
      </c>
    </row>
    <row r="30" spans="1:6" ht="106.5" customHeight="1" x14ac:dyDescent="0.25">
      <c r="A30" s="27" t="s">
        <v>218</v>
      </c>
      <c r="B30" s="28" t="s">
        <v>271</v>
      </c>
      <c r="C30" s="31">
        <f>-381060.11+67699.59</f>
        <v>-313360.52</v>
      </c>
      <c r="D30" s="31">
        <f t="shared" ref="D30:F30" si="17">SUM(D31)</f>
        <v>-324860</v>
      </c>
      <c r="E30" s="31">
        <f t="shared" si="17"/>
        <v>-337860</v>
      </c>
      <c r="F30" s="31">
        <f t="shared" si="17"/>
        <v>-379570</v>
      </c>
    </row>
    <row r="31" spans="1:6" ht="166.5" customHeight="1" x14ac:dyDescent="0.25">
      <c r="A31" s="27" t="s">
        <v>272</v>
      </c>
      <c r="B31" s="28" t="s">
        <v>118</v>
      </c>
      <c r="C31" s="31"/>
      <c r="D31" s="31">
        <f t="shared" ref="D31:F31" si="18">SUM(D32)</f>
        <v>-324860</v>
      </c>
      <c r="E31" s="31">
        <f t="shared" si="18"/>
        <v>-337860</v>
      </c>
      <c r="F31" s="31">
        <f t="shared" si="18"/>
        <v>-379570</v>
      </c>
    </row>
    <row r="32" spans="1:6" ht="159.75" customHeight="1" x14ac:dyDescent="0.25">
      <c r="A32" s="27" t="s">
        <v>119</v>
      </c>
      <c r="B32" s="28" t="s">
        <v>118</v>
      </c>
      <c r="C32" s="31"/>
      <c r="D32" s="31">
        <v>-324860</v>
      </c>
      <c r="E32" s="31">
        <v>-337860</v>
      </c>
      <c r="F32" s="31">
        <v>-379570</v>
      </c>
    </row>
    <row r="33" spans="1:6" ht="15.75" x14ac:dyDescent="0.25">
      <c r="A33" s="24" t="s">
        <v>50</v>
      </c>
      <c r="B33" s="25" t="s">
        <v>13</v>
      </c>
      <c r="C33" s="26">
        <f>SUM(C43:C49)</f>
        <v>11637000</v>
      </c>
      <c r="D33" s="26">
        <f>D34+D41+D44+D47</f>
        <v>6728300</v>
      </c>
      <c r="E33" s="26">
        <f t="shared" ref="E33:F33" si="19">E34+E41+E44+E47</f>
        <v>4861200</v>
      </c>
      <c r="F33" s="26">
        <f t="shared" si="19"/>
        <v>4057000</v>
      </c>
    </row>
    <row r="34" spans="1:6" ht="47.25" x14ac:dyDescent="0.25">
      <c r="A34" s="27" t="s">
        <v>372</v>
      </c>
      <c r="B34" s="28" t="s">
        <v>373</v>
      </c>
      <c r="C34" s="26"/>
      <c r="D34" s="26">
        <f>D35+D38</f>
        <v>3018300</v>
      </c>
      <c r="E34" s="26">
        <f t="shared" ref="E34:F34" si="20">E35+E38</f>
        <v>3206200</v>
      </c>
      <c r="F34" s="26">
        <f t="shared" si="20"/>
        <v>3402000</v>
      </c>
    </row>
    <row r="35" spans="1:6" ht="63" x14ac:dyDescent="0.25">
      <c r="A35" s="27" t="s">
        <v>374</v>
      </c>
      <c r="B35" s="28" t="s">
        <v>375</v>
      </c>
      <c r="C35" s="26"/>
      <c r="D35" s="29">
        <f>SUM(D36)</f>
        <v>1593900</v>
      </c>
      <c r="E35" s="29">
        <f t="shared" ref="E35:F36" si="21">SUM(E36)</f>
        <v>1690500</v>
      </c>
      <c r="F35" s="29">
        <f t="shared" si="21"/>
        <v>1790100</v>
      </c>
    </row>
    <row r="36" spans="1:6" ht="52.5" customHeight="1" x14ac:dyDescent="0.25">
      <c r="A36" s="27" t="s">
        <v>378</v>
      </c>
      <c r="B36" s="28" t="s">
        <v>379</v>
      </c>
      <c r="C36" s="26"/>
      <c r="D36" s="29">
        <f>SUM(D37)</f>
        <v>1593900</v>
      </c>
      <c r="E36" s="29">
        <f t="shared" si="21"/>
        <v>1690500</v>
      </c>
      <c r="F36" s="29">
        <f t="shared" si="21"/>
        <v>1790100</v>
      </c>
    </row>
    <row r="37" spans="1:6" ht="52.5" customHeight="1" x14ac:dyDescent="0.25">
      <c r="A37" s="27" t="s">
        <v>380</v>
      </c>
      <c r="B37" s="28" t="s">
        <v>379</v>
      </c>
      <c r="C37" s="26"/>
      <c r="D37" s="29">
        <v>1593900</v>
      </c>
      <c r="E37" s="29">
        <v>1690500</v>
      </c>
      <c r="F37" s="29">
        <v>1790100</v>
      </c>
    </row>
    <row r="38" spans="1:6" ht="63.75" customHeight="1" x14ac:dyDescent="0.25">
      <c r="A38" s="27" t="s">
        <v>382</v>
      </c>
      <c r="B38" s="28" t="s">
        <v>381</v>
      </c>
      <c r="C38" s="26"/>
      <c r="D38" s="29">
        <f>SUM(D39)</f>
        <v>1424400</v>
      </c>
      <c r="E38" s="29">
        <f t="shared" ref="E38:F38" si="22">SUM(E39)</f>
        <v>1515700</v>
      </c>
      <c r="F38" s="29">
        <f t="shared" si="22"/>
        <v>1611900</v>
      </c>
    </row>
    <row r="39" spans="1:6" ht="96" customHeight="1" x14ac:dyDescent="0.25">
      <c r="A39" s="27" t="s">
        <v>383</v>
      </c>
      <c r="B39" s="28" t="s">
        <v>384</v>
      </c>
      <c r="C39" s="26"/>
      <c r="D39" s="29">
        <f>SUM(D40)</f>
        <v>1424400</v>
      </c>
      <c r="E39" s="29">
        <f t="shared" ref="E39:F39" si="23">SUM(E40)</f>
        <v>1515700</v>
      </c>
      <c r="F39" s="29">
        <f t="shared" si="23"/>
        <v>1611900</v>
      </c>
    </row>
    <row r="40" spans="1:6" ht="96" customHeight="1" x14ac:dyDescent="0.25">
      <c r="A40" s="27" t="s">
        <v>385</v>
      </c>
      <c r="B40" s="28" t="s">
        <v>384</v>
      </c>
      <c r="C40" s="26"/>
      <c r="D40" s="29">
        <v>1424400</v>
      </c>
      <c r="E40" s="29">
        <v>1515700</v>
      </c>
      <c r="F40" s="29">
        <v>1611900</v>
      </c>
    </row>
    <row r="41" spans="1:6" ht="43.5" customHeight="1" x14ac:dyDescent="0.25">
      <c r="A41" s="27" t="s">
        <v>220</v>
      </c>
      <c r="B41" s="28" t="s">
        <v>14</v>
      </c>
      <c r="C41" s="29"/>
      <c r="D41" s="29">
        <f t="shared" ref="D41:F41" si="24">SUM(D42)</f>
        <v>3000000</v>
      </c>
      <c r="E41" s="29">
        <f t="shared" si="24"/>
        <v>1250000</v>
      </c>
      <c r="F41" s="29">
        <f t="shared" si="24"/>
        <v>250000</v>
      </c>
    </row>
    <row r="42" spans="1:6" ht="43.5" customHeight="1" x14ac:dyDescent="0.25">
      <c r="A42" s="27" t="s">
        <v>229</v>
      </c>
      <c r="B42" s="28" t="s">
        <v>14</v>
      </c>
      <c r="C42" s="26"/>
      <c r="D42" s="29">
        <f t="shared" ref="D42:F42" si="25">SUM(D43)</f>
        <v>3000000</v>
      </c>
      <c r="E42" s="29">
        <f t="shared" si="25"/>
        <v>1250000</v>
      </c>
      <c r="F42" s="29">
        <f t="shared" si="25"/>
        <v>250000</v>
      </c>
    </row>
    <row r="43" spans="1:6" ht="31.5" x14ac:dyDescent="0.25">
      <c r="A43" s="27" t="s">
        <v>70</v>
      </c>
      <c r="B43" s="28" t="s">
        <v>14</v>
      </c>
      <c r="C43" s="29">
        <v>11461000</v>
      </c>
      <c r="D43" s="29">
        <v>3000000</v>
      </c>
      <c r="E43" s="29">
        <v>1250000</v>
      </c>
      <c r="F43" s="29">
        <v>250000</v>
      </c>
    </row>
    <row r="44" spans="1:6" ht="31.5" x14ac:dyDescent="0.25">
      <c r="A44" s="27" t="s">
        <v>223</v>
      </c>
      <c r="B44" s="28" t="s">
        <v>222</v>
      </c>
      <c r="C44" s="29"/>
      <c r="D44" s="29">
        <f t="shared" ref="D44:F44" si="26">SUM(D45)</f>
        <v>50000</v>
      </c>
      <c r="E44" s="29">
        <f t="shared" si="26"/>
        <v>50000</v>
      </c>
      <c r="F44" s="29">
        <f t="shared" si="26"/>
        <v>50000</v>
      </c>
    </row>
    <row r="45" spans="1:6" ht="31.5" x14ac:dyDescent="0.25">
      <c r="A45" s="27" t="s">
        <v>221</v>
      </c>
      <c r="B45" s="28" t="s">
        <v>222</v>
      </c>
      <c r="C45" s="29"/>
      <c r="D45" s="29">
        <f>SUM(D46)</f>
        <v>50000</v>
      </c>
      <c r="E45" s="29">
        <f>SUM(E46)</f>
        <v>50000</v>
      </c>
      <c r="F45" s="29">
        <f>SUM(F46)</f>
        <v>50000</v>
      </c>
    </row>
    <row r="46" spans="1:6" ht="21" customHeight="1" x14ac:dyDescent="0.25">
      <c r="A46" s="27" t="s">
        <v>92</v>
      </c>
      <c r="B46" s="28" t="s">
        <v>93</v>
      </c>
      <c r="C46" s="29"/>
      <c r="D46" s="29">
        <v>50000</v>
      </c>
      <c r="E46" s="29">
        <v>50000</v>
      </c>
      <c r="F46" s="29">
        <v>50000</v>
      </c>
    </row>
    <row r="47" spans="1:6" ht="40.5" customHeight="1" x14ac:dyDescent="0.25">
      <c r="A47" s="27" t="s">
        <v>226</v>
      </c>
      <c r="B47" s="28" t="s">
        <v>227</v>
      </c>
      <c r="C47" s="29"/>
      <c r="D47" s="29">
        <f t="shared" ref="D47:F47" si="27">SUM(D48)</f>
        <v>660000</v>
      </c>
      <c r="E47" s="29">
        <f t="shared" si="27"/>
        <v>355000</v>
      </c>
      <c r="F47" s="29">
        <f t="shared" si="27"/>
        <v>355000</v>
      </c>
    </row>
    <row r="48" spans="1:6" ht="69" customHeight="1" x14ac:dyDescent="0.25">
      <c r="A48" s="27" t="s">
        <v>225</v>
      </c>
      <c r="B48" s="28" t="s">
        <v>224</v>
      </c>
      <c r="C48" s="29"/>
      <c r="D48" s="29">
        <f t="shared" ref="D48:F48" si="28">SUM(D49)</f>
        <v>660000</v>
      </c>
      <c r="E48" s="29">
        <f t="shared" si="28"/>
        <v>355000</v>
      </c>
      <c r="F48" s="29">
        <f t="shared" si="28"/>
        <v>355000</v>
      </c>
    </row>
    <row r="49" spans="1:6" ht="63" x14ac:dyDescent="0.25">
      <c r="A49" s="27" t="s">
        <v>15</v>
      </c>
      <c r="B49" s="28" t="s">
        <v>16</v>
      </c>
      <c r="C49" s="29">
        <f>125000+11000+40000</f>
        <v>176000</v>
      </c>
      <c r="D49" s="29">
        <f>350000+310000</f>
        <v>660000</v>
      </c>
      <c r="E49" s="29">
        <v>355000</v>
      </c>
      <c r="F49" s="29">
        <v>355000</v>
      </c>
    </row>
    <row r="50" spans="1:6" ht="15.75" x14ac:dyDescent="0.25">
      <c r="A50" s="24" t="s">
        <v>17</v>
      </c>
      <c r="B50" s="25" t="s">
        <v>18</v>
      </c>
      <c r="C50" s="26">
        <f>SUM(C53:C56)</f>
        <v>1970000</v>
      </c>
      <c r="D50" s="26">
        <f t="shared" ref="D50:E50" si="29">D51+D54</f>
        <v>2655000</v>
      </c>
      <c r="E50" s="26">
        <f t="shared" si="29"/>
        <v>2660000</v>
      </c>
      <c r="F50" s="26">
        <f t="shared" ref="F50" si="30">F51+F54</f>
        <v>2710000</v>
      </c>
    </row>
    <row r="51" spans="1:6" ht="54.75" customHeight="1" x14ac:dyDescent="0.25">
      <c r="A51" s="27" t="s">
        <v>232</v>
      </c>
      <c r="B51" s="28" t="s">
        <v>233</v>
      </c>
      <c r="C51" s="29"/>
      <c r="D51" s="29">
        <f t="shared" ref="D51:F51" si="31">SUM(D52)</f>
        <v>2650000</v>
      </c>
      <c r="E51" s="29">
        <f t="shared" si="31"/>
        <v>2650000</v>
      </c>
      <c r="F51" s="29">
        <f t="shared" si="31"/>
        <v>2700000</v>
      </c>
    </row>
    <row r="52" spans="1:6" ht="71.25" customHeight="1" x14ac:dyDescent="0.25">
      <c r="A52" s="27" t="s">
        <v>230</v>
      </c>
      <c r="B52" s="28" t="s">
        <v>231</v>
      </c>
      <c r="C52" s="29"/>
      <c r="D52" s="29">
        <f t="shared" ref="D52:F52" si="32">SUM(D53)</f>
        <v>2650000</v>
      </c>
      <c r="E52" s="29">
        <f t="shared" si="32"/>
        <v>2650000</v>
      </c>
      <c r="F52" s="29">
        <f t="shared" si="32"/>
        <v>2700000</v>
      </c>
    </row>
    <row r="53" spans="1:6" ht="65.25" customHeight="1" x14ac:dyDescent="0.25">
      <c r="A53" s="27" t="s">
        <v>19</v>
      </c>
      <c r="B53" s="28" t="s">
        <v>20</v>
      </c>
      <c r="C53" s="29">
        <v>1950000</v>
      </c>
      <c r="D53" s="29">
        <v>2650000</v>
      </c>
      <c r="E53" s="29">
        <v>2650000</v>
      </c>
      <c r="F53" s="29">
        <v>2700000</v>
      </c>
    </row>
    <row r="54" spans="1:6" ht="65.25" customHeight="1" x14ac:dyDescent="0.25">
      <c r="A54" s="27" t="s">
        <v>236</v>
      </c>
      <c r="B54" s="28" t="s">
        <v>237</v>
      </c>
      <c r="C54" s="29"/>
      <c r="D54" s="29">
        <f t="shared" ref="D54:F54" si="33">SUM(D55)</f>
        <v>5000</v>
      </c>
      <c r="E54" s="29">
        <f t="shared" si="33"/>
        <v>10000</v>
      </c>
      <c r="F54" s="29">
        <f t="shared" si="33"/>
        <v>10000</v>
      </c>
    </row>
    <row r="55" spans="1:6" ht="52.5" customHeight="1" x14ac:dyDescent="0.25">
      <c r="A55" s="27" t="s">
        <v>234</v>
      </c>
      <c r="B55" s="28" t="s">
        <v>235</v>
      </c>
      <c r="C55" s="29"/>
      <c r="D55" s="29">
        <f t="shared" ref="D55:F55" si="34">SUM(D56)</f>
        <v>5000</v>
      </c>
      <c r="E55" s="29">
        <f t="shared" si="34"/>
        <v>10000</v>
      </c>
      <c r="F55" s="29">
        <f t="shared" si="34"/>
        <v>10000</v>
      </c>
    </row>
    <row r="56" spans="1:6" ht="37.5" customHeight="1" x14ac:dyDescent="0.25">
      <c r="A56" s="27" t="s">
        <v>59</v>
      </c>
      <c r="B56" s="28" t="s">
        <v>57</v>
      </c>
      <c r="C56" s="29">
        <v>20000</v>
      </c>
      <c r="D56" s="29">
        <v>5000</v>
      </c>
      <c r="E56" s="29">
        <v>10000</v>
      </c>
      <c r="F56" s="29">
        <v>10000</v>
      </c>
    </row>
    <row r="57" spans="1:6" ht="51.75" hidden="1" customHeight="1" thickBot="1" x14ac:dyDescent="0.25">
      <c r="A57" s="27" t="s">
        <v>156</v>
      </c>
      <c r="B57" s="25" t="s">
        <v>157</v>
      </c>
      <c r="C57" s="29"/>
      <c r="D57" s="29">
        <v>0</v>
      </c>
      <c r="E57" s="29">
        <v>0</v>
      </c>
      <c r="F57" s="29">
        <v>0</v>
      </c>
    </row>
    <row r="58" spans="1:6" ht="37.5" hidden="1" customHeight="1" thickBot="1" x14ac:dyDescent="0.25">
      <c r="A58" s="27" t="s">
        <v>159</v>
      </c>
      <c r="B58" s="28" t="s">
        <v>158</v>
      </c>
      <c r="C58" s="29"/>
      <c r="D58" s="29">
        <v>0</v>
      </c>
      <c r="E58" s="29">
        <v>0</v>
      </c>
      <c r="F58" s="29">
        <v>0</v>
      </c>
    </row>
    <row r="59" spans="1:6" ht="33.75" hidden="1" customHeight="1" thickBot="1" x14ac:dyDescent="0.25">
      <c r="A59" s="27" t="s">
        <v>161</v>
      </c>
      <c r="B59" s="28" t="s">
        <v>160</v>
      </c>
      <c r="C59" s="29"/>
      <c r="D59" s="29">
        <v>0</v>
      </c>
      <c r="E59" s="29">
        <v>0</v>
      </c>
      <c r="F59" s="29">
        <v>0</v>
      </c>
    </row>
    <row r="60" spans="1:6" ht="0.75" customHeight="1" x14ac:dyDescent="0.25">
      <c r="A60" s="27" t="s">
        <v>162</v>
      </c>
      <c r="B60" s="28" t="s">
        <v>160</v>
      </c>
      <c r="C60" s="29"/>
      <c r="D60" s="29">
        <v>0</v>
      </c>
      <c r="E60" s="29">
        <v>0</v>
      </c>
      <c r="F60" s="29">
        <v>0</v>
      </c>
    </row>
    <row r="61" spans="1:6" ht="63" x14ac:dyDescent="0.25">
      <c r="A61" s="24" t="s">
        <v>21</v>
      </c>
      <c r="B61" s="25" t="s">
        <v>22</v>
      </c>
      <c r="C61" s="26">
        <f>SUM(C67:C74)</f>
        <v>1889373.93</v>
      </c>
      <c r="D61" s="26">
        <f t="shared" ref="D61:E61" si="35">SUM(D62+D75+D79)</f>
        <v>3909889.8800000004</v>
      </c>
      <c r="E61" s="26">
        <f t="shared" si="35"/>
        <v>3903688.16</v>
      </c>
      <c r="F61" s="26">
        <f t="shared" ref="F61" si="36">SUM(F62+F75+F79)</f>
        <v>3903688.16</v>
      </c>
    </row>
    <row r="62" spans="1:6" ht="138" customHeight="1" x14ac:dyDescent="0.25">
      <c r="A62" s="27" t="s">
        <v>275</v>
      </c>
      <c r="B62" s="28" t="s">
        <v>276</v>
      </c>
      <c r="C62" s="26"/>
      <c r="D62" s="29">
        <f t="shared" ref="D62:E62" si="37">SUM(D63+D69+D72)</f>
        <v>3789889.8800000004</v>
      </c>
      <c r="E62" s="29">
        <f t="shared" si="37"/>
        <v>3783688.16</v>
      </c>
      <c r="F62" s="29">
        <f t="shared" ref="F62" si="38">SUM(F63+F69+F72)</f>
        <v>3783688.16</v>
      </c>
    </row>
    <row r="63" spans="1:6" ht="104.25" customHeight="1" x14ac:dyDescent="0.25">
      <c r="A63" s="27" t="s">
        <v>277</v>
      </c>
      <c r="B63" s="28" t="s">
        <v>278</v>
      </c>
      <c r="C63" s="26"/>
      <c r="D63" s="29">
        <f t="shared" ref="D63:E63" si="39">SUM(D64+D66)</f>
        <v>3223119.3600000003</v>
      </c>
      <c r="E63" s="29">
        <f t="shared" si="39"/>
        <v>3223119.3600000003</v>
      </c>
      <c r="F63" s="29">
        <f t="shared" ref="F63" si="40">SUM(F64+F66)</f>
        <v>3223119.3600000003</v>
      </c>
    </row>
    <row r="64" spans="1:6" ht="142.5" customHeight="1" x14ac:dyDescent="0.25">
      <c r="A64" s="27" t="s">
        <v>279</v>
      </c>
      <c r="B64" s="28" t="s">
        <v>84</v>
      </c>
      <c r="C64" s="26"/>
      <c r="D64" s="29">
        <f t="shared" ref="D64:F64" si="41">SUM(D65)</f>
        <v>1230000</v>
      </c>
      <c r="E64" s="29">
        <f t="shared" si="41"/>
        <v>1230000</v>
      </c>
      <c r="F64" s="29">
        <f t="shared" si="41"/>
        <v>1230000</v>
      </c>
    </row>
    <row r="65" spans="1:6" ht="126.75" customHeight="1" x14ac:dyDescent="0.25">
      <c r="A65" s="33" t="s">
        <v>83</v>
      </c>
      <c r="B65" s="28" t="s">
        <v>84</v>
      </c>
      <c r="C65" s="26"/>
      <c r="D65" s="29">
        <v>1230000</v>
      </c>
      <c r="E65" s="29">
        <v>1230000</v>
      </c>
      <c r="F65" s="29">
        <v>1230000</v>
      </c>
    </row>
    <row r="66" spans="1:6" ht="116.25" customHeight="1" x14ac:dyDescent="0.25">
      <c r="A66" s="33" t="s">
        <v>281</v>
      </c>
      <c r="B66" s="28" t="s">
        <v>280</v>
      </c>
      <c r="C66" s="26"/>
      <c r="D66" s="29">
        <f t="shared" ref="D66:E66" si="42">SUM(D67+D68)</f>
        <v>1993119.36</v>
      </c>
      <c r="E66" s="29">
        <f t="shared" si="42"/>
        <v>1993119.36</v>
      </c>
      <c r="F66" s="29">
        <f t="shared" ref="F66" si="43">SUM(F67+F68)</f>
        <v>1993119.36</v>
      </c>
    </row>
    <row r="67" spans="1:6" ht="110.25" x14ac:dyDescent="0.25">
      <c r="A67" s="27" t="s">
        <v>64</v>
      </c>
      <c r="B67" s="28" t="s">
        <v>23</v>
      </c>
      <c r="C67" s="29">
        <v>384813.06</v>
      </c>
      <c r="D67" s="29">
        <v>750000</v>
      </c>
      <c r="E67" s="29">
        <v>750000</v>
      </c>
      <c r="F67" s="29">
        <v>750000</v>
      </c>
    </row>
    <row r="68" spans="1:6" ht="110.25" x14ac:dyDescent="0.25">
      <c r="A68" s="27" t="s">
        <v>69</v>
      </c>
      <c r="B68" s="28" t="s">
        <v>23</v>
      </c>
      <c r="C68" s="29">
        <v>809138.73</v>
      </c>
      <c r="D68" s="29">
        <v>1243119.3600000001</v>
      </c>
      <c r="E68" s="29">
        <v>1243119.3600000001</v>
      </c>
      <c r="F68" s="29">
        <v>1243119.3600000001</v>
      </c>
    </row>
    <row r="69" spans="1:6" ht="141.75" x14ac:dyDescent="0.25">
      <c r="A69" s="27" t="s">
        <v>282</v>
      </c>
      <c r="B69" s="28" t="s">
        <v>283</v>
      </c>
      <c r="C69" s="29"/>
      <c r="D69" s="29">
        <f t="shared" ref="D69:F69" si="44">SUM(D70)</f>
        <v>500000</v>
      </c>
      <c r="E69" s="29">
        <f t="shared" si="44"/>
        <v>500000</v>
      </c>
      <c r="F69" s="29">
        <f t="shared" si="44"/>
        <v>500000</v>
      </c>
    </row>
    <row r="70" spans="1:6" ht="117" customHeight="1" x14ac:dyDescent="0.25">
      <c r="A70" s="27" t="s">
        <v>284</v>
      </c>
      <c r="B70" s="28" t="s">
        <v>25</v>
      </c>
      <c r="C70" s="29"/>
      <c r="D70" s="29">
        <f t="shared" ref="D70:F70" si="45">SUM(D71)</f>
        <v>500000</v>
      </c>
      <c r="E70" s="29">
        <f t="shared" si="45"/>
        <v>500000</v>
      </c>
      <c r="F70" s="29">
        <f t="shared" si="45"/>
        <v>500000</v>
      </c>
    </row>
    <row r="71" spans="1:6" ht="126" x14ac:dyDescent="0.25">
      <c r="A71" s="27" t="s">
        <v>24</v>
      </c>
      <c r="B71" s="28" t="s">
        <v>25</v>
      </c>
      <c r="C71" s="29">
        <v>251315.94</v>
      </c>
      <c r="D71" s="29">
        <v>500000</v>
      </c>
      <c r="E71" s="29">
        <v>500000</v>
      </c>
      <c r="F71" s="29">
        <v>500000</v>
      </c>
    </row>
    <row r="72" spans="1:6" ht="122.25" customHeight="1" x14ac:dyDescent="0.25">
      <c r="A72" s="27" t="s">
        <v>285</v>
      </c>
      <c r="B72" s="28" t="s">
        <v>286</v>
      </c>
      <c r="C72" s="29"/>
      <c r="D72" s="29">
        <f t="shared" ref="D72:F72" si="46">SUM(D73)</f>
        <v>66770.52</v>
      </c>
      <c r="E72" s="29">
        <f t="shared" si="46"/>
        <v>60568.800000000003</v>
      </c>
      <c r="F72" s="29">
        <f t="shared" si="46"/>
        <v>60568.800000000003</v>
      </c>
    </row>
    <row r="73" spans="1:6" ht="110.25" x14ac:dyDescent="0.25">
      <c r="A73" s="27" t="s">
        <v>288</v>
      </c>
      <c r="B73" s="28" t="s">
        <v>287</v>
      </c>
      <c r="C73" s="29"/>
      <c r="D73" s="29">
        <f t="shared" ref="D73:F73" si="47">SUM(D74)</f>
        <v>66770.52</v>
      </c>
      <c r="E73" s="29">
        <f t="shared" si="47"/>
        <v>60568.800000000003</v>
      </c>
      <c r="F73" s="29">
        <f t="shared" si="47"/>
        <v>60568.800000000003</v>
      </c>
    </row>
    <row r="74" spans="1:6" ht="93.75" customHeight="1" x14ac:dyDescent="0.25">
      <c r="A74" s="27" t="s">
        <v>26</v>
      </c>
      <c r="B74" s="28" t="s">
        <v>27</v>
      </c>
      <c r="C74" s="29">
        <v>444106.2</v>
      </c>
      <c r="D74" s="29">
        <v>66770.52</v>
      </c>
      <c r="E74" s="29">
        <v>60568.800000000003</v>
      </c>
      <c r="F74" s="29">
        <v>60568.800000000003</v>
      </c>
    </row>
    <row r="75" spans="1:6" ht="51.75" hidden="1" customHeight="1" thickBot="1" x14ac:dyDescent="0.25">
      <c r="A75" s="27" t="s">
        <v>165</v>
      </c>
      <c r="B75" s="28" t="s">
        <v>166</v>
      </c>
      <c r="C75" s="29"/>
      <c r="D75" s="29">
        <v>0</v>
      </c>
      <c r="E75" s="29">
        <v>0</v>
      </c>
      <c r="F75" s="29">
        <v>0</v>
      </c>
    </row>
    <row r="76" spans="1:6" ht="69.75" hidden="1" customHeight="1" thickBot="1" x14ac:dyDescent="0.25">
      <c r="A76" s="27" t="s">
        <v>167</v>
      </c>
      <c r="B76" s="28" t="s">
        <v>168</v>
      </c>
      <c r="C76" s="29"/>
      <c r="D76" s="29">
        <v>0</v>
      </c>
      <c r="E76" s="29">
        <v>0</v>
      </c>
      <c r="F76" s="29">
        <v>0</v>
      </c>
    </row>
    <row r="77" spans="1:6" ht="87" hidden="1" customHeight="1" thickBot="1" x14ac:dyDescent="0.25">
      <c r="A77" s="27" t="s">
        <v>164</v>
      </c>
      <c r="B77" s="28" t="s">
        <v>163</v>
      </c>
      <c r="C77" s="29"/>
      <c r="D77" s="29">
        <f t="shared" ref="D77:F77" si="48">SUM(D78)</f>
        <v>0</v>
      </c>
      <c r="E77" s="29">
        <f t="shared" si="48"/>
        <v>0</v>
      </c>
      <c r="F77" s="29">
        <f t="shared" si="48"/>
        <v>0</v>
      </c>
    </row>
    <row r="78" spans="1:6" ht="85.5" hidden="1" customHeight="1" thickBot="1" x14ac:dyDescent="0.25">
      <c r="A78" s="27" t="s">
        <v>90</v>
      </c>
      <c r="B78" s="28" t="s">
        <v>91</v>
      </c>
      <c r="C78" s="29"/>
      <c r="D78" s="29">
        <v>0</v>
      </c>
      <c r="E78" s="29">
        <v>0</v>
      </c>
      <c r="F78" s="29">
        <v>0</v>
      </c>
    </row>
    <row r="79" spans="1:6" ht="121.5" customHeight="1" x14ac:dyDescent="0.25">
      <c r="A79" s="27" t="s">
        <v>289</v>
      </c>
      <c r="B79" s="28" t="s">
        <v>290</v>
      </c>
      <c r="C79" s="29"/>
      <c r="D79" s="29">
        <f t="shared" ref="D79:F79" si="49">SUM(D80)</f>
        <v>120000</v>
      </c>
      <c r="E79" s="29">
        <f t="shared" si="49"/>
        <v>120000</v>
      </c>
      <c r="F79" s="29">
        <f t="shared" si="49"/>
        <v>120000</v>
      </c>
    </row>
    <row r="80" spans="1:6" ht="120" customHeight="1" x14ac:dyDescent="0.25">
      <c r="A80" s="27" t="s">
        <v>291</v>
      </c>
      <c r="B80" s="28" t="s">
        <v>292</v>
      </c>
      <c r="C80" s="29"/>
      <c r="D80" s="29">
        <f t="shared" ref="D80:F80" si="50">SUM(D81)</f>
        <v>120000</v>
      </c>
      <c r="E80" s="29">
        <f t="shared" si="50"/>
        <v>120000</v>
      </c>
      <c r="F80" s="29">
        <f t="shared" si="50"/>
        <v>120000</v>
      </c>
    </row>
    <row r="81" spans="1:6" ht="120" customHeight="1" x14ac:dyDescent="0.25">
      <c r="A81" s="27" t="s">
        <v>294</v>
      </c>
      <c r="B81" s="28" t="s">
        <v>293</v>
      </c>
      <c r="C81" s="29"/>
      <c r="D81" s="29">
        <f t="shared" ref="D81:F81" si="51">SUM(D82)</f>
        <v>120000</v>
      </c>
      <c r="E81" s="29">
        <f t="shared" si="51"/>
        <v>120000</v>
      </c>
      <c r="F81" s="29">
        <f t="shared" si="51"/>
        <v>120000</v>
      </c>
    </row>
    <row r="82" spans="1:6" ht="110.25" customHeight="1" x14ac:dyDescent="0.25">
      <c r="A82" s="27" t="s">
        <v>121</v>
      </c>
      <c r="B82" s="28" t="s">
        <v>122</v>
      </c>
      <c r="C82" s="29"/>
      <c r="D82" s="29">
        <v>120000</v>
      </c>
      <c r="E82" s="29">
        <v>120000</v>
      </c>
      <c r="F82" s="29">
        <v>120000</v>
      </c>
    </row>
    <row r="83" spans="1:6" ht="35.25" customHeight="1" x14ac:dyDescent="0.25">
      <c r="A83" s="24" t="s">
        <v>28</v>
      </c>
      <c r="B83" s="25" t="s">
        <v>29</v>
      </c>
      <c r="C83" s="26">
        <f>SUM(C86:C91)</f>
        <v>658056.11</v>
      </c>
      <c r="D83" s="26">
        <f t="shared" ref="D83:F83" si="52">SUM(D84)</f>
        <v>446410</v>
      </c>
      <c r="E83" s="26">
        <f t="shared" si="52"/>
        <v>464220</v>
      </c>
      <c r="F83" s="26">
        <f t="shared" si="52"/>
        <v>464220</v>
      </c>
    </row>
    <row r="84" spans="1:6" ht="35.25" customHeight="1" x14ac:dyDescent="0.25">
      <c r="A84" s="27" t="s">
        <v>169</v>
      </c>
      <c r="B84" s="28" t="s">
        <v>170</v>
      </c>
      <c r="C84" s="26"/>
      <c r="D84" s="29">
        <f t="shared" ref="D84:E84" si="53">SUM(D85+D87+D89)</f>
        <v>446410</v>
      </c>
      <c r="E84" s="29">
        <f t="shared" si="53"/>
        <v>464220</v>
      </c>
      <c r="F84" s="29">
        <f t="shared" ref="F84" si="54">SUM(F85+F87+F89)</f>
        <v>464220</v>
      </c>
    </row>
    <row r="85" spans="1:6" ht="46.5" customHeight="1" x14ac:dyDescent="0.25">
      <c r="A85" s="27" t="s">
        <v>171</v>
      </c>
      <c r="B85" s="28" t="s">
        <v>172</v>
      </c>
      <c r="C85" s="26"/>
      <c r="D85" s="29">
        <f t="shared" ref="D85:F85" si="55">SUM(D86)</f>
        <v>84300</v>
      </c>
      <c r="E85" s="29">
        <f t="shared" si="55"/>
        <v>87600</v>
      </c>
      <c r="F85" s="29">
        <f t="shared" si="55"/>
        <v>87600</v>
      </c>
    </row>
    <row r="86" spans="1:6" ht="94.5" customHeight="1" x14ac:dyDescent="0.25">
      <c r="A86" s="34" t="s">
        <v>79</v>
      </c>
      <c r="B86" s="28" t="s">
        <v>80</v>
      </c>
      <c r="C86" s="29">
        <v>49662.69</v>
      </c>
      <c r="D86" s="29">
        <v>84300</v>
      </c>
      <c r="E86" s="29">
        <v>87600</v>
      </c>
      <c r="F86" s="29">
        <v>87600</v>
      </c>
    </row>
    <row r="87" spans="1:6" ht="49.5" customHeight="1" x14ac:dyDescent="0.25">
      <c r="A87" s="34" t="s">
        <v>173</v>
      </c>
      <c r="B87" s="28" t="s">
        <v>174</v>
      </c>
      <c r="C87" s="29"/>
      <c r="D87" s="29">
        <f t="shared" ref="D87:F87" si="56">SUM(D88)</f>
        <v>110</v>
      </c>
      <c r="E87" s="29">
        <f t="shared" si="56"/>
        <v>120</v>
      </c>
      <c r="F87" s="29">
        <f t="shared" si="56"/>
        <v>120</v>
      </c>
    </row>
    <row r="88" spans="1:6" ht="94.5" customHeight="1" x14ac:dyDescent="0.25">
      <c r="A88" s="34" t="s">
        <v>81</v>
      </c>
      <c r="B88" s="28" t="s">
        <v>82</v>
      </c>
      <c r="C88" s="29">
        <v>138887.81</v>
      </c>
      <c r="D88" s="29">
        <v>110</v>
      </c>
      <c r="E88" s="29">
        <v>120</v>
      </c>
      <c r="F88" s="29">
        <v>120</v>
      </c>
    </row>
    <row r="89" spans="1:6" ht="36.75" customHeight="1" x14ac:dyDescent="0.25">
      <c r="A89" s="34" t="s">
        <v>175</v>
      </c>
      <c r="B89" s="28" t="s">
        <v>176</v>
      </c>
      <c r="C89" s="29"/>
      <c r="D89" s="29">
        <f t="shared" ref="D89:E89" si="57">SUM(D90+D92)</f>
        <v>362000</v>
      </c>
      <c r="E89" s="29">
        <f t="shared" si="57"/>
        <v>376500</v>
      </c>
      <c r="F89" s="29">
        <f t="shared" ref="F89" si="58">SUM(F90+F92)</f>
        <v>376500</v>
      </c>
    </row>
    <row r="90" spans="1:6" ht="42" customHeight="1" x14ac:dyDescent="0.25">
      <c r="A90" s="34" t="s">
        <v>177</v>
      </c>
      <c r="B90" s="28" t="s">
        <v>178</v>
      </c>
      <c r="C90" s="29"/>
      <c r="D90" s="29">
        <f>SUM(D91)</f>
        <v>3600</v>
      </c>
      <c r="E90" s="29">
        <f>SUM(E91)</f>
        <v>3800</v>
      </c>
      <c r="F90" s="29">
        <f>SUM(F91)</f>
        <v>3800</v>
      </c>
    </row>
    <row r="91" spans="1:6" ht="79.5" customHeight="1" x14ac:dyDescent="0.25">
      <c r="A91" s="34" t="s">
        <v>96</v>
      </c>
      <c r="B91" s="28" t="s">
        <v>98</v>
      </c>
      <c r="C91" s="29">
        <v>469505.61</v>
      </c>
      <c r="D91" s="29">
        <v>3600</v>
      </c>
      <c r="E91" s="29">
        <v>3800</v>
      </c>
      <c r="F91" s="29">
        <v>3800</v>
      </c>
    </row>
    <row r="92" spans="1:6" ht="43.5" customHeight="1" x14ac:dyDescent="0.25">
      <c r="A92" s="34" t="s">
        <v>179</v>
      </c>
      <c r="B92" s="28" t="s">
        <v>180</v>
      </c>
      <c r="C92" s="29"/>
      <c r="D92" s="29">
        <f t="shared" ref="D92:F92" si="59">SUM(D93)</f>
        <v>358400</v>
      </c>
      <c r="E92" s="29">
        <f t="shared" si="59"/>
        <v>372700</v>
      </c>
      <c r="F92" s="29">
        <f t="shared" si="59"/>
        <v>372700</v>
      </c>
    </row>
    <row r="93" spans="1:6" ht="87.75" customHeight="1" x14ac:dyDescent="0.25">
      <c r="A93" s="34" t="s">
        <v>126</v>
      </c>
      <c r="B93" s="28" t="s">
        <v>127</v>
      </c>
      <c r="C93" s="29"/>
      <c r="D93" s="29">
        <v>358400</v>
      </c>
      <c r="E93" s="29">
        <v>372700</v>
      </c>
      <c r="F93" s="29">
        <v>372700</v>
      </c>
    </row>
    <row r="94" spans="1:6" ht="59.25" customHeight="1" x14ac:dyDescent="0.25">
      <c r="A94" s="35" t="s">
        <v>30</v>
      </c>
      <c r="B94" s="25" t="s">
        <v>295</v>
      </c>
      <c r="C94" s="26">
        <f>SUM(C98:C99)</f>
        <v>19590400</v>
      </c>
      <c r="D94" s="26">
        <f t="shared" ref="D94:E94" si="60">SUM(D95+D100)</f>
        <v>20324090</v>
      </c>
      <c r="E94" s="26">
        <f t="shared" si="60"/>
        <v>20071255</v>
      </c>
      <c r="F94" s="26">
        <f t="shared" ref="F94" si="61">SUM(F95+F100)</f>
        <v>20057725</v>
      </c>
    </row>
    <row r="95" spans="1:6" ht="35.25" customHeight="1" x14ac:dyDescent="0.25">
      <c r="A95" s="34" t="s">
        <v>186</v>
      </c>
      <c r="B95" s="28" t="s">
        <v>187</v>
      </c>
      <c r="C95" s="26"/>
      <c r="D95" s="29">
        <f t="shared" ref="D95:F95" si="62">SUM(D96)</f>
        <v>20194090</v>
      </c>
      <c r="E95" s="29">
        <f t="shared" si="62"/>
        <v>19941255</v>
      </c>
      <c r="F95" s="29">
        <f t="shared" si="62"/>
        <v>19927725</v>
      </c>
    </row>
    <row r="96" spans="1:6" ht="35.25" customHeight="1" x14ac:dyDescent="0.25">
      <c r="A96" s="34" t="s">
        <v>296</v>
      </c>
      <c r="B96" s="28" t="s">
        <v>297</v>
      </c>
      <c r="C96" s="26"/>
      <c r="D96" s="29">
        <f t="shared" ref="D96:F96" si="63">SUM(D97)</f>
        <v>20194090</v>
      </c>
      <c r="E96" s="29">
        <f t="shared" si="63"/>
        <v>19941255</v>
      </c>
      <c r="F96" s="29">
        <f t="shared" si="63"/>
        <v>19927725</v>
      </c>
    </row>
    <row r="97" spans="1:6" ht="35.25" customHeight="1" x14ac:dyDescent="0.25">
      <c r="A97" s="34" t="s">
        <v>188</v>
      </c>
      <c r="B97" s="28" t="s">
        <v>189</v>
      </c>
      <c r="C97" s="26"/>
      <c r="D97" s="29">
        <f t="shared" ref="D97:E97" si="64">SUM(D98+D99)</f>
        <v>20194090</v>
      </c>
      <c r="E97" s="29">
        <f t="shared" si="64"/>
        <v>19941255</v>
      </c>
      <c r="F97" s="29">
        <f t="shared" ref="F97" si="65">SUM(F98+F99)</f>
        <v>19927725</v>
      </c>
    </row>
    <row r="98" spans="1:6" ht="66.75" customHeight="1" x14ac:dyDescent="0.25">
      <c r="A98" s="34" t="s">
        <v>48</v>
      </c>
      <c r="B98" s="28" t="s">
        <v>47</v>
      </c>
      <c r="C98" s="29">
        <v>16651840</v>
      </c>
      <c r="D98" s="29">
        <v>17265450</v>
      </c>
      <c r="E98" s="29">
        <v>17053510</v>
      </c>
      <c r="F98" s="29">
        <v>17045260</v>
      </c>
    </row>
    <row r="99" spans="1:6" ht="63" x14ac:dyDescent="0.25">
      <c r="A99" s="34" t="s">
        <v>49</v>
      </c>
      <c r="B99" s="28" t="s">
        <v>46</v>
      </c>
      <c r="C99" s="29">
        <v>2938560</v>
      </c>
      <c r="D99" s="29">
        <f>2925640+3000</f>
        <v>2928640</v>
      </c>
      <c r="E99" s="29">
        <v>2887745</v>
      </c>
      <c r="F99" s="29">
        <v>2882465</v>
      </c>
    </row>
    <row r="100" spans="1:6" ht="33.75" customHeight="1" x14ac:dyDescent="0.25">
      <c r="A100" s="34" t="s">
        <v>181</v>
      </c>
      <c r="B100" s="28" t="s">
        <v>182</v>
      </c>
      <c r="C100" s="29"/>
      <c r="D100" s="29">
        <f t="shared" ref="D100:F100" si="66">SUM(D101)</f>
        <v>130000</v>
      </c>
      <c r="E100" s="29">
        <f t="shared" si="66"/>
        <v>130000</v>
      </c>
      <c r="F100" s="29">
        <f t="shared" si="66"/>
        <v>130000</v>
      </c>
    </row>
    <row r="101" spans="1:6" ht="33.75" customHeight="1" x14ac:dyDescent="0.25">
      <c r="A101" s="34" t="s">
        <v>298</v>
      </c>
      <c r="B101" s="28" t="s">
        <v>299</v>
      </c>
      <c r="C101" s="29"/>
      <c r="D101" s="29">
        <f t="shared" ref="D101:F101" si="67">SUM(D102)</f>
        <v>130000</v>
      </c>
      <c r="E101" s="29">
        <f t="shared" si="67"/>
        <v>130000</v>
      </c>
      <c r="F101" s="29">
        <f t="shared" si="67"/>
        <v>130000</v>
      </c>
    </row>
    <row r="102" spans="1:6" ht="40.5" customHeight="1" x14ac:dyDescent="0.25">
      <c r="A102" s="34" t="s">
        <v>183</v>
      </c>
      <c r="B102" s="28" t="s">
        <v>184</v>
      </c>
      <c r="C102" s="29"/>
      <c r="D102" s="29">
        <f t="shared" ref="D102:E102" si="68">SUM(D103+D104+D105)</f>
        <v>130000</v>
      </c>
      <c r="E102" s="29">
        <f t="shared" si="68"/>
        <v>130000</v>
      </c>
      <c r="F102" s="29">
        <f t="shared" ref="F102" si="69">SUM(F103+F104+F105)</f>
        <v>130000</v>
      </c>
    </row>
    <row r="103" spans="1:6" ht="52.5" customHeight="1" x14ac:dyDescent="0.25">
      <c r="A103" s="34" t="s">
        <v>129</v>
      </c>
      <c r="B103" s="28" t="s">
        <v>120</v>
      </c>
      <c r="C103" s="29"/>
      <c r="D103" s="29">
        <v>130000</v>
      </c>
      <c r="E103" s="29">
        <v>130000</v>
      </c>
      <c r="F103" s="29">
        <v>130000</v>
      </c>
    </row>
    <row r="104" spans="1:6" ht="52.5" hidden="1" customHeight="1" thickBot="1" x14ac:dyDescent="0.25">
      <c r="A104" s="34" t="s">
        <v>185</v>
      </c>
      <c r="B104" s="28" t="s">
        <v>120</v>
      </c>
      <c r="C104" s="29"/>
      <c r="D104" s="29">
        <v>0</v>
      </c>
      <c r="E104" s="29">
        <v>0</v>
      </c>
      <c r="F104" s="29">
        <v>0</v>
      </c>
    </row>
    <row r="105" spans="1:6" ht="68.25" hidden="1" customHeight="1" thickBot="1" x14ac:dyDescent="0.25">
      <c r="A105" s="36" t="s">
        <v>152</v>
      </c>
      <c r="B105" s="37" t="s">
        <v>153</v>
      </c>
      <c r="C105" s="29"/>
      <c r="D105" s="29">
        <v>0</v>
      </c>
      <c r="E105" s="29">
        <v>0</v>
      </c>
      <c r="F105" s="29">
        <v>0</v>
      </c>
    </row>
    <row r="106" spans="1:6" ht="46.5" customHeight="1" x14ac:dyDescent="0.25">
      <c r="A106" s="24" t="s">
        <v>31</v>
      </c>
      <c r="B106" s="25" t="s">
        <v>32</v>
      </c>
      <c r="C106" s="26">
        <f>SUM(C109:C116)</f>
        <v>7785647.3799999999</v>
      </c>
      <c r="D106" s="26">
        <f t="shared" ref="D106:E106" si="70">SUM(D107+D110)</f>
        <v>980000</v>
      </c>
      <c r="E106" s="26">
        <f t="shared" si="70"/>
        <v>580000</v>
      </c>
      <c r="F106" s="26">
        <f t="shared" ref="F106" si="71">SUM(F107+F110)</f>
        <v>580000</v>
      </c>
    </row>
    <row r="107" spans="1:6" ht="140.25" hidden="1" customHeight="1" thickBot="1" x14ac:dyDescent="0.25">
      <c r="A107" s="27" t="s">
        <v>192</v>
      </c>
      <c r="B107" s="28" t="s">
        <v>300</v>
      </c>
      <c r="C107" s="26"/>
      <c r="D107" s="29">
        <f t="shared" ref="D107:F107" si="72">SUM(D108)</f>
        <v>0</v>
      </c>
      <c r="E107" s="29">
        <f t="shared" si="72"/>
        <v>0</v>
      </c>
      <c r="F107" s="29">
        <f t="shared" si="72"/>
        <v>0</v>
      </c>
    </row>
    <row r="108" spans="1:6" ht="135" hidden="1" customHeight="1" thickBot="1" x14ac:dyDescent="0.25">
      <c r="A108" s="27" t="s">
        <v>190</v>
      </c>
      <c r="B108" s="28" t="s">
        <v>191</v>
      </c>
      <c r="C108" s="26"/>
      <c r="D108" s="29">
        <v>0</v>
      </c>
      <c r="E108" s="29">
        <v>0</v>
      </c>
      <c r="F108" s="29">
        <v>0</v>
      </c>
    </row>
    <row r="109" spans="1:6" ht="138" hidden="1" customHeight="1" thickBot="1" x14ac:dyDescent="0.25">
      <c r="A109" s="27" t="s">
        <v>53</v>
      </c>
      <c r="B109" s="28" t="s">
        <v>54</v>
      </c>
      <c r="C109" s="29">
        <f>5000000+2500000</f>
        <v>7500000</v>
      </c>
      <c r="D109" s="29">
        <v>0</v>
      </c>
      <c r="E109" s="29">
        <v>0</v>
      </c>
      <c r="F109" s="29">
        <v>0</v>
      </c>
    </row>
    <row r="110" spans="1:6" ht="60.75" customHeight="1" x14ac:dyDescent="0.25">
      <c r="A110" s="27" t="s">
        <v>238</v>
      </c>
      <c r="B110" s="28" t="s">
        <v>239</v>
      </c>
      <c r="C110" s="29"/>
      <c r="D110" s="29">
        <f t="shared" ref="D110:F110" si="73">SUM(D111)</f>
        <v>980000</v>
      </c>
      <c r="E110" s="29">
        <f t="shared" si="73"/>
        <v>580000</v>
      </c>
      <c r="F110" s="29">
        <f t="shared" si="73"/>
        <v>580000</v>
      </c>
    </row>
    <row r="111" spans="1:6" ht="60.75" customHeight="1" x14ac:dyDescent="0.25">
      <c r="A111" s="27" t="s">
        <v>301</v>
      </c>
      <c r="B111" s="28" t="s">
        <v>302</v>
      </c>
      <c r="C111" s="29"/>
      <c r="D111" s="29">
        <f t="shared" ref="D111:E111" si="74">SUM(D112+D114)</f>
        <v>980000</v>
      </c>
      <c r="E111" s="29">
        <f t="shared" si="74"/>
        <v>580000</v>
      </c>
      <c r="F111" s="29">
        <f t="shared" ref="F111" si="75">SUM(F112+F114)</f>
        <v>580000</v>
      </c>
    </row>
    <row r="112" spans="1:6" ht="89.25" customHeight="1" x14ac:dyDescent="0.25">
      <c r="A112" s="27" t="s">
        <v>304</v>
      </c>
      <c r="B112" s="28" t="s">
        <v>86</v>
      </c>
      <c r="C112" s="29"/>
      <c r="D112" s="29">
        <f t="shared" ref="D112:F112" si="76">SUM(D113)</f>
        <v>700000</v>
      </c>
      <c r="E112" s="29">
        <f t="shared" si="76"/>
        <v>300000</v>
      </c>
      <c r="F112" s="29">
        <f t="shared" si="76"/>
        <v>300000</v>
      </c>
    </row>
    <row r="113" spans="1:6" ht="84.75" customHeight="1" x14ac:dyDescent="0.25">
      <c r="A113" s="27" t="s">
        <v>85</v>
      </c>
      <c r="B113" s="28" t="s">
        <v>86</v>
      </c>
      <c r="C113" s="29"/>
      <c r="D113" s="29">
        <v>700000</v>
      </c>
      <c r="E113" s="29">
        <v>300000</v>
      </c>
      <c r="F113" s="29">
        <v>300000</v>
      </c>
    </row>
    <row r="114" spans="1:6" ht="74.25" customHeight="1" x14ac:dyDescent="0.25">
      <c r="A114" s="27" t="s">
        <v>303</v>
      </c>
      <c r="B114" s="28" t="s">
        <v>33</v>
      </c>
      <c r="C114" s="29"/>
      <c r="D114" s="29">
        <f t="shared" ref="D114:E114" si="77">SUM(D115+D116)</f>
        <v>280000</v>
      </c>
      <c r="E114" s="29">
        <f t="shared" si="77"/>
        <v>280000</v>
      </c>
      <c r="F114" s="29">
        <f t="shared" ref="F114" si="78">SUM(F115+F116)</f>
        <v>280000</v>
      </c>
    </row>
    <row r="115" spans="1:6" ht="66" customHeight="1" x14ac:dyDescent="0.25">
      <c r="A115" s="27" t="s">
        <v>63</v>
      </c>
      <c r="B115" s="28" t="s">
        <v>33</v>
      </c>
      <c r="C115" s="29">
        <f>7500+60000+87147.38+71000</f>
        <v>225647.38</v>
      </c>
      <c r="D115" s="29">
        <v>200000</v>
      </c>
      <c r="E115" s="29">
        <v>200000</v>
      </c>
      <c r="F115" s="29">
        <v>200000</v>
      </c>
    </row>
    <row r="116" spans="1:6" ht="83.25" customHeight="1" x14ac:dyDescent="0.25">
      <c r="A116" s="27" t="s">
        <v>58</v>
      </c>
      <c r="B116" s="28" t="s">
        <v>33</v>
      </c>
      <c r="C116" s="29">
        <v>60000</v>
      </c>
      <c r="D116" s="29">
        <v>80000</v>
      </c>
      <c r="E116" s="29">
        <v>80000</v>
      </c>
      <c r="F116" s="29">
        <v>80000</v>
      </c>
    </row>
    <row r="117" spans="1:6" ht="78.75" hidden="1" x14ac:dyDescent="0.25">
      <c r="A117" s="27" t="s">
        <v>94</v>
      </c>
      <c r="B117" s="28" t="s">
        <v>95</v>
      </c>
      <c r="C117" s="29"/>
      <c r="D117" s="29">
        <v>0</v>
      </c>
      <c r="E117" s="29">
        <v>0</v>
      </c>
      <c r="F117" s="29">
        <v>0</v>
      </c>
    </row>
    <row r="118" spans="1:6" ht="31.5" x14ac:dyDescent="0.25">
      <c r="A118" s="24" t="s">
        <v>34</v>
      </c>
      <c r="B118" s="25" t="s">
        <v>35</v>
      </c>
      <c r="C118" s="26">
        <f>SUM(C147:C159)</f>
        <v>950000</v>
      </c>
      <c r="D118" s="26">
        <f>D119+D146+D149+D153+D167</f>
        <v>59350</v>
      </c>
      <c r="E118" s="26">
        <f>E119+E146+E149+E153+E167</f>
        <v>17800</v>
      </c>
      <c r="F118" s="26">
        <f>F119+F146+F149+F153+F167</f>
        <v>16800</v>
      </c>
    </row>
    <row r="119" spans="1:6" ht="51" customHeight="1" x14ac:dyDescent="0.25">
      <c r="A119" s="27" t="s">
        <v>193</v>
      </c>
      <c r="B119" s="28" t="s">
        <v>194</v>
      </c>
      <c r="C119" s="26"/>
      <c r="D119" s="26">
        <f>D120+D123+D127+D130+D133+D136+D138+D141</f>
        <v>57350</v>
      </c>
      <c r="E119" s="26">
        <f>E120+E123+E133+E138+E141</f>
        <v>16800</v>
      </c>
      <c r="F119" s="26">
        <f>F120+F123+F133+F138+F141</f>
        <v>16800</v>
      </c>
    </row>
    <row r="120" spans="1:6" ht="93.75" customHeight="1" x14ac:dyDescent="0.25">
      <c r="A120" s="27" t="s">
        <v>313</v>
      </c>
      <c r="B120" s="28" t="s">
        <v>314</v>
      </c>
      <c r="C120" s="26"/>
      <c r="D120" s="29">
        <f t="shared" ref="D120:F120" si="79">SUM(D121)</f>
        <v>4200</v>
      </c>
      <c r="E120" s="29">
        <f t="shared" si="79"/>
        <v>4200</v>
      </c>
      <c r="F120" s="29">
        <f t="shared" si="79"/>
        <v>4200</v>
      </c>
    </row>
    <row r="121" spans="1:6" ht="123.75" customHeight="1" x14ac:dyDescent="0.25">
      <c r="A121" s="27" t="s">
        <v>306</v>
      </c>
      <c r="B121" s="28" t="s">
        <v>305</v>
      </c>
      <c r="C121" s="26"/>
      <c r="D121" s="29">
        <f t="shared" ref="D121:F121" si="80">SUM(D122)</f>
        <v>4200</v>
      </c>
      <c r="E121" s="29">
        <f t="shared" si="80"/>
        <v>4200</v>
      </c>
      <c r="F121" s="29">
        <f t="shared" si="80"/>
        <v>4200</v>
      </c>
    </row>
    <row r="122" spans="1:6" ht="114.75" customHeight="1" x14ac:dyDescent="0.25">
      <c r="A122" s="27" t="s">
        <v>136</v>
      </c>
      <c r="B122" s="28" t="s">
        <v>130</v>
      </c>
      <c r="C122" s="29"/>
      <c r="D122" s="29">
        <v>4200</v>
      </c>
      <c r="E122" s="29">
        <v>4200</v>
      </c>
      <c r="F122" s="29">
        <v>4200</v>
      </c>
    </row>
    <row r="123" spans="1:6" ht="130.5" customHeight="1" x14ac:dyDescent="0.25">
      <c r="A123" s="27" t="s">
        <v>315</v>
      </c>
      <c r="B123" s="28" t="s">
        <v>316</v>
      </c>
      <c r="C123" s="29"/>
      <c r="D123" s="29">
        <f t="shared" ref="D123:F123" si="81">SUM(D124)</f>
        <v>14200</v>
      </c>
      <c r="E123" s="29">
        <f t="shared" si="81"/>
        <v>4200</v>
      </c>
      <c r="F123" s="29">
        <f t="shared" si="81"/>
        <v>4200</v>
      </c>
    </row>
    <row r="124" spans="1:6" ht="145.5" customHeight="1" x14ac:dyDescent="0.25">
      <c r="A124" s="27" t="s">
        <v>307</v>
      </c>
      <c r="B124" s="28" t="s">
        <v>308</v>
      </c>
      <c r="C124" s="29"/>
      <c r="D124" s="29">
        <f t="shared" ref="D124:E124" si="82">SUM(D125+D126)</f>
        <v>14200</v>
      </c>
      <c r="E124" s="29">
        <f t="shared" si="82"/>
        <v>4200</v>
      </c>
      <c r="F124" s="29">
        <f t="shared" ref="F124" si="83">SUM(F125+F126)</f>
        <v>4200</v>
      </c>
    </row>
    <row r="125" spans="1:6" ht="145.5" customHeight="1" x14ac:dyDescent="0.25">
      <c r="A125" s="27" t="s">
        <v>137</v>
      </c>
      <c r="B125" s="28" t="s">
        <v>131</v>
      </c>
      <c r="C125" s="29"/>
      <c r="D125" s="29">
        <v>4200</v>
      </c>
      <c r="E125" s="29">
        <v>4200</v>
      </c>
      <c r="F125" s="29">
        <v>4200</v>
      </c>
    </row>
    <row r="126" spans="1:6" ht="159" customHeight="1" x14ac:dyDescent="0.25">
      <c r="A126" s="27" t="s">
        <v>240</v>
      </c>
      <c r="B126" s="28" t="s">
        <v>131</v>
      </c>
      <c r="C126" s="29"/>
      <c r="D126" s="29">
        <v>10000</v>
      </c>
      <c r="E126" s="29">
        <v>0</v>
      </c>
      <c r="F126" s="29">
        <v>0</v>
      </c>
    </row>
    <row r="127" spans="1:6" ht="129.75" customHeight="1" x14ac:dyDescent="0.25">
      <c r="A127" s="27" t="s">
        <v>402</v>
      </c>
      <c r="B127" s="28" t="s">
        <v>403</v>
      </c>
      <c r="C127" s="29"/>
      <c r="D127" s="29">
        <f>SUM(D128)</f>
        <v>500</v>
      </c>
      <c r="E127" s="29">
        <v>0</v>
      </c>
      <c r="F127" s="29">
        <v>0</v>
      </c>
    </row>
    <row r="128" spans="1:6" ht="145.5" customHeight="1" x14ac:dyDescent="0.25">
      <c r="A128" s="27" t="s">
        <v>401</v>
      </c>
      <c r="B128" s="28" t="s">
        <v>400</v>
      </c>
      <c r="C128" s="29"/>
      <c r="D128" s="29">
        <f>SUM(D129)</f>
        <v>500</v>
      </c>
      <c r="E128" s="29">
        <v>0</v>
      </c>
      <c r="F128" s="29">
        <v>0</v>
      </c>
    </row>
    <row r="129" spans="1:6" ht="145.5" customHeight="1" x14ac:dyDescent="0.25">
      <c r="A129" s="27" t="s">
        <v>399</v>
      </c>
      <c r="B129" s="28" t="s">
        <v>400</v>
      </c>
      <c r="C129" s="29"/>
      <c r="D129" s="29">
        <v>500</v>
      </c>
      <c r="E129" s="29">
        <v>0</v>
      </c>
      <c r="F129" s="29">
        <v>0</v>
      </c>
    </row>
    <row r="130" spans="1:6" ht="116.25" customHeight="1" x14ac:dyDescent="0.25">
      <c r="A130" s="27" t="s">
        <v>408</v>
      </c>
      <c r="B130" s="28" t="s">
        <v>409</v>
      </c>
      <c r="C130" s="29"/>
      <c r="D130" s="29">
        <f>SUM(D131)</f>
        <v>5000</v>
      </c>
      <c r="E130" s="29">
        <v>0</v>
      </c>
      <c r="F130" s="29">
        <v>0</v>
      </c>
    </row>
    <row r="131" spans="1:6" ht="145.5" customHeight="1" x14ac:dyDescent="0.25">
      <c r="A131" s="27" t="s">
        <v>406</v>
      </c>
      <c r="B131" s="28" t="s">
        <v>407</v>
      </c>
      <c r="C131" s="29"/>
      <c r="D131" s="29">
        <f>SUM(D132)</f>
        <v>5000</v>
      </c>
      <c r="E131" s="29">
        <v>0</v>
      </c>
      <c r="F131" s="29">
        <v>0</v>
      </c>
    </row>
    <row r="132" spans="1:6" ht="145.5" customHeight="1" x14ac:dyDescent="0.25">
      <c r="A132" s="27" t="s">
        <v>404</v>
      </c>
      <c r="B132" s="28" t="s">
        <v>405</v>
      </c>
      <c r="C132" s="29"/>
      <c r="D132" s="29">
        <v>5000</v>
      </c>
      <c r="E132" s="29">
        <v>0</v>
      </c>
      <c r="F132" s="29">
        <v>0</v>
      </c>
    </row>
    <row r="133" spans="1:6" ht="93.75" customHeight="1" x14ac:dyDescent="0.25">
      <c r="A133" s="27" t="s">
        <v>317</v>
      </c>
      <c r="B133" s="28" t="s">
        <v>318</v>
      </c>
      <c r="C133" s="29"/>
      <c r="D133" s="29">
        <f t="shared" ref="D133:F133" si="84">SUM(D134)</f>
        <v>4200</v>
      </c>
      <c r="E133" s="29">
        <f t="shared" si="84"/>
        <v>4200</v>
      </c>
      <c r="F133" s="29">
        <f t="shared" si="84"/>
        <v>4200</v>
      </c>
    </row>
    <row r="134" spans="1:6" ht="124.5" customHeight="1" x14ac:dyDescent="0.25">
      <c r="A134" s="27" t="s">
        <v>309</v>
      </c>
      <c r="B134" s="28" t="s">
        <v>310</v>
      </c>
      <c r="C134" s="29"/>
      <c r="D134" s="29">
        <f t="shared" ref="D134:F134" si="85">SUM(D135)</f>
        <v>4200</v>
      </c>
      <c r="E134" s="29">
        <f t="shared" si="85"/>
        <v>4200</v>
      </c>
      <c r="F134" s="29">
        <f t="shared" si="85"/>
        <v>4200</v>
      </c>
    </row>
    <row r="135" spans="1:6" ht="110.25" customHeight="1" x14ac:dyDescent="0.25">
      <c r="A135" s="27" t="s">
        <v>138</v>
      </c>
      <c r="B135" s="28" t="s">
        <v>132</v>
      </c>
      <c r="C135" s="29"/>
      <c r="D135" s="29">
        <v>4200</v>
      </c>
      <c r="E135" s="29">
        <v>4200</v>
      </c>
      <c r="F135" s="29">
        <v>4200</v>
      </c>
    </row>
    <row r="136" spans="1:6" ht="102.75" customHeight="1" x14ac:dyDescent="0.25">
      <c r="A136" s="27" t="s">
        <v>442</v>
      </c>
      <c r="B136" s="28" t="s">
        <v>443</v>
      </c>
      <c r="C136" s="29"/>
      <c r="D136" s="29">
        <f>SUM(D137)</f>
        <v>15250</v>
      </c>
      <c r="E136" s="29">
        <v>0</v>
      </c>
      <c r="F136" s="29">
        <v>0</v>
      </c>
    </row>
    <row r="137" spans="1:6" ht="144" customHeight="1" x14ac:dyDescent="0.25">
      <c r="A137" s="27" t="s">
        <v>440</v>
      </c>
      <c r="B137" s="28" t="s">
        <v>441</v>
      </c>
      <c r="C137" s="29"/>
      <c r="D137" s="29">
        <v>15250</v>
      </c>
      <c r="E137" s="29">
        <v>0</v>
      </c>
      <c r="F137" s="29">
        <v>0</v>
      </c>
    </row>
    <row r="138" spans="1:6" ht="0.75" hidden="1" customHeight="1" x14ac:dyDescent="0.25">
      <c r="A138" s="27" t="s">
        <v>208</v>
      </c>
      <c r="B138" s="28" t="s">
        <v>209</v>
      </c>
      <c r="C138" s="29"/>
      <c r="D138" s="29">
        <f t="shared" ref="D138:F139" si="86">SUM(D139)</f>
        <v>0</v>
      </c>
      <c r="E138" s="29">
        <f t="shared" si="86"/>
        <v>0</v>
      </c>
      <c r="F138" s="29">
        <f t="shared" si="86"/>
        <v>0</v>
      </c>
    </row>
    <row r="139" spans="1:6" ht="110.25" hidden="1" customHeight="1" x14ac:dyDescent="0.25">
      <c r="A139" s="27" t="s">
        <v>210</v>
      </c>
      <c r="B139" s="28" t="s">
        <v>211</v>
      </c>
      <c r="C139" s="29"/>
      <c r="D139" s="29">
        <f t="shared" si="86"/>
        <v>0</v>
      </c>
      <c r="E139" s="29">
        <f t="shared" si="86"/>
        <v>0</v>
      </c>
      <c r="F139" s="29">
        <f t="shared" si="86"/>
        <v>0</v>
      </c>
    </row>
    <row r="140" spans="1:6" ht="119.25" hidden="1" customHeight="1" x14ac:dyDescent="0.25">
      <c r="A140" s="27" t="s">
        <v>134</v>
      </c>
      <c r="B140" s="28" t="s">
        <v>135</v>
      </c>
      <c r="C140" s="29">
        <v>0</v>
      </c>
      <c r="D140" s="29">
        <v>0</v>
      </c>
      <c r="E140" s="29">
        <v>0</v>
      </c>
      <c r="F140" s="29">
        <v>0</v>
      </c>
    </row>
    <row r="141" spans="1:6" ht="110.25" customHeight="1" x14ac:dyDescent="0.25">
      <c r="A141" s="27" t="s">
        <v>319</v>
      </c>
      <c r="B141" s="28" t="s">
        <v>320</v>
      </c>
      <c r="C141" s="29"/>
      <c r="D141" s="29">
        <f t="shared" ref="D141:F141" si="87">SUM(D142)</f>
        <v>14000</v>
      </c>
      <c r="E141" s="29">
        <f t="shared" si="87"/>
        <v>4200</v>
      </c>
      <c r="F141" s="29">
        <f t="shared" si="87"/>
        <v>4200</v>
      </c>
    </row>
    <row r="142" spans="1:6" ht="144" customHeight="1" x14ac:dyDescent="0.25">
      <c r="A142" s="27" t="s">
        <v>311</v>
      </c>
      <c r="B142" s="28" t="s">
        <v>312</v>
      </c>
      <c r="C142" s="29"/>
      <c r="D142" s="29">
        <f>D143+D144</f>
        <v>14000</v>
      </c>
      <c r="E142" s="29">
        <f>E143+E144</f>
        <v>4200</v>
      </c>
      <c r="F142" s="29">
        <f>F143+F144</f>
        <v>4200</v>
      </c>
    </row>
    <row r="143" spans="1:6" ht="135" customHeight="1" x14ac:dyDescent="0.25">
      <c r="A143" s="27" t="s">
        <v>139</v>
      </c>
      <c r="B143" s="28" t="s">
        <v>133</v>
      </c>
      <c r="C143" s="29"/>
      <c r="D143" s="29">
        <v>4200</v>
      </c>
      <c r="E143" s="29">
        <v>4200</v>
      </c>
      <c r="F143" s="29">
        <v>4200</v>
      </c>
    </row>
    <row r="144" spans="1:6" ht="138.75" customHeight="1" x14ac:dyDescent="0.25">
      <c r="A144" s="27" t="s">
        <v>146</v>
      </c>
      <c r="B144" s="28" t="s">
        <v>312</v>
      </c>
      <c r="C144" s="29"/>
      <c r="D144" s="29">
        <f>3500+6300</f>
        <v>9800</v>
      </c>
      <c r="E144" s="29">
        <v>0</v>
      </c>
      <c r="F144" s="29">
        <v>0</v>
      </c>
    </row>
    <row r="145" spans="1:6" ht="64.5" hidden="1" customHeight="1" x14ac:dyDescent="0.25">
      <c r="A145" s="27" t="s">
        <v>146</v>
      </c>
      <c r="B145" s="28" t="s">
        <v>133</v>
      </c>
      <c r="C145" s="29"/>
      <c r="D145" s="29">
        <v>0</v>
      </c>
      <c r="E145" s="29">
        <v>0</v>
      </c>
      <c r="F145" s="29">
        <v>0</v>
      </c>
    </row>
    <row r="146" spans="1:6" ht="42" hidden="1" customHeight="1" x14ac:dyDescent="0.25">
      <c r="A146" s="27" t="s">
        <v>322</v>
      </c>
      <c r="B146" s="28" t="s">
        <v>321</v>
      </c>
      <c r="C146" s="29"/>
      <c r="D146" s="29">
        <f t="shared" ref="D146:F146" si="88">SUM(D147)</f>
        <v>0</v>
      </c>
      <c r="E146" s="29">
        <f t="shared" si="88"/>
        <v>0</v>
      </c>
      <c r="F146" s="29">
        <f t="shared" si="88"/>
        <v>0</v>
      </c>
    </row>
    <row r="147" spans="1:6" ht="38.25" hidden="1" customHeight="1" x14ac:dyDescent="0.25">
      <c r="A147" s="27" t="s">
        <v>323</v>
      </c>
      <c r="B147" s="28" t="s">
        <v>324</v>
      </c>
      <c r="C147" s="29"/>
      <c r="D147" s="29">
        <f t="shared" ref="D147:F147" si="89">D148</f>
        <v>0</v>
      </c>
      <c r="E147" s="29">
        <f t="shared" si="89"/>
        <v>0</v>
      </c>
      <c r="F147" s="29">
        <f t="shared" si="89"/>
        <v>0</v>
      </c>
    </row>
    <row r="148" spans="1:6" ht="51.75" hidden="1" customHeight="1" x14ac:dyDescent="0.25">
      <c r="A148" s="27" t="s">
        <v>241</v>
      </c>
      <c r="B148" s="28" t="s">
        <v>242</v>
      </c>
      <c r="C148" s="29"/>
      <c r="D148" s="29">
        <v>0</v>
      </c>
      <c r="E148" s="29">
        <v>0</v>
      </c>
      <c r="F148" s="29">
        <v>0</v>
      </c>
    </row>
    <row r="149" spans="1:6" ht="59.25" hidden="1" customHeight="1" x14ac:dyDescent="0.25">
      <c r="A149" s="27" t="s">
        <v>325</v>
      </c>
      <c r="B149" s="28" t="s">
        <v>326</v>
      </c>
      <c r="C149" s="29"/>
      <c r="D149" s="29">
        <f t="shared" ref="D149:F150" si="90">SUM(D150)</f>
        <v>0</v>
      </c>
      <c r="E149" s="29">
        <f t="shared" si="90"/>
        <v>0</v>
      </c>
      <c r="F149" s="29">
        <f t="shared" si="90"/>
        <v>0</v>
      </c>
    </row>
    <row r="150" spans="1:6" ht="45.75" hidden="1" customHeight="1" x14ac:dyDescent="0.25">
      <c r="A150" s="27" t="s">
        <v>195</v>
      </c>
      <c r="B150" s="28" t="s">
        <v>196</v>
      </c>
      <c r="C150" s="29"/>
      <c r="D150" s="29">
        <f t="shared" si="90"/>
        <v>0</v>
      </c>
      <c r="E150" s="29">
        <f t="shared" si="90"/>
        <v>0</v>
      </c>
      <c r="F150" s="29">
        <f t="shared" si="90"/>
        <v>0</v>
      </c>
    </row>
    <row r="151" spans="1:6" ht="56.25" hidden="1" customHeight="1" x14ac:dyDescent="0.25">
      <c r="A151" s="27" t="s">
        <v>332</v>
      </c>
      <c r="B151" s="37" t="s">
        <v>151</v>
      </c>
      <c r="C151" s="29"/>
      <c r="D151" s="29">
        <f t="shared" ref="D151:F151" si="91">SUM(D152)</f>
        <v>0</v>
      </c>
      <c r="E151" s="29">
        <f t="shared" si="91"/>
        <v>0</v>
      </c>
      <c r="F151" s="29">
        <f t="shared" si="91"/>
        <v>0</v>
      </c>
    </row>
    <row r="152" spans="1:6" ht="48.75" hidden="1" customHeight="1" x14ac:dyDescent="0.25">
      <c r="A152" s="27" t="s">
        <v>150</v>
      </c>
      <c r="B152" s="37" t="s">
        <v>151</v>
      </c>
      <c r="C152" s="29"/>
      <c r="D152" s="29">
        <v>0</v>
      </c>
      <c r="E152" s="29">
        <v>0</v>
      </c>
      <c r="F152" s="29">
        <v>0</v>
      </c>
    </row>
    <row r="153" spans="1:6" ht="51" customHeight="1" x14ac:dyDescent="0.25">
      <c r="A153" s="27" t="s">
        <v>327</v>
      </c>
      <c r="B153" s="37" t="s">
        <v>328</v>
      </c>
      <c r="C153" s="29"/>
      <c r="D153" s="29">
        <f>D154+D167+D157</f>
        <v>2000</v>
      </c>
      <c r="E153" s="29">
        <f t="shared" ref="E153:F153" si="92">E154+E167+E157</f>
        <v>1000</v>
      </c>
      <c r="F153" s="29">
        <f t="shared" si="92"/>
        <v>0</v>
      </c>
    </row>
    <row r="154" spans="1:6" ht="86.25" hidden="1" customHeight="1" thickBot="1" x14ac:dyDescent="0.25">
      <c r="A154" s="27" t="s">
        <v>199</v>
      </c>
      <c r="B154" s="37" t="s">
        <v>200</v>
      </c>
      <c r="C154" s="29"/>
      <c r="D154" s="29">
        <f t="shared" ref="D154:F154" si="93">SUM(D155)</f>
        <v>0</v>
      </c>
      <c r="E154" s="29">
        <f t="shared" si="93"/>
        <v>0</v>
      </c>
      <c r="F154" s="29">
        <f t="shared" si="93"/>
        <v>0</v>
      </c>
    </row>
    <row r="155" spans="1:6" ht="89.25" hidden="1" customHeight="1" thickBot="1" x14ac:dyDescent="0.25">
      <c r="A155" s="27" t="s">
        <v>331</v>
      </c>
      <c r="B155" s="37" t="s">
        <v>330</v>
      </c>
      <c r="C155" s="29"/>
      <c r="D155" s="29">
        <f t="shared" ref="D155:F155" si="94">SUM(D156)</f>
        <v>0</v>
      </c>
      <c r="E155" s="29">
        <f t="shared" si="94"/>
        <v>0</v>
      </c>
      <c r="F155" s="29">
        <f t="shared" si="94"/>
        <v>0</v>
      </c>
    </row>
    <row r="156" spans="1:6" ht="99" hidden="1" customHeight="1" thickBot="1" x14ac:dyDescent="0.25">
      <c r="A156" s="27" t="s">
        <v>329</v>
      </c>
      <c r="B156" s="37" t="s">
        <v>330</v>
      </c>
      <c r="C156" s="29"/>
      <c r="D156" s="29">
        <v>0</v>
      </c>
      <c r="E156" s="29">
        <v>0</v>
      </c>
      <c r="F156" s="29">
        <v>0</v>
      </c>
    </row>
    <row r="157" spans="1:6" ht="111.75" customHeight="1" x14ac:dyDescent="0.25">
      <c r="A157" s="27" t="s">
        <v>333</v>
      </c>
      <c r="B157" s="37" t="s">
        <v>334</v>
      </c>
      <c r="C157" s="29"/>
      <c r="D157" s="29">
        <f t="shared" ref="D157:E157" si="95">D158+D165</f>
        <v>2000</v>
      </c>
      <c r="E157" s="29">
        <f t="shared" si="95"/>
        <v>1000</v>
      </c>
      <c r="F157" s="29">
        <f t="shared" ref="F157" si="96">F158+F165</f>
        <v>0</v>
      </c>
    </row>
    <row r="158" spans="1:6" ht="105" hidden="1" customHeight="1" thickBot="1" x14ac:dyDescent="0.25">
      <c r="A158" s="27" t="s">
        <v>197</v>
      </c>
      <c r="B158" s="37" t="s">
        <v>198</v>
      </c>
      <c r="C158" s="29"/>
      <c r="D158" s="29">
        <f t="shared" ref="D158:E158" si="97">D159+D160+D160+D161+D162+D163+D164</f>
        <v>0</v>
      </c>
      <c r="E158" s="29">
        <f t="shared" si="97"/>
        <v>0</v>
      </c>
      <c r="F158" s="29">
        <f t="shared" ref="F158" si="98">F159+F160+F160+F161+F162+F163+F164</f>
        <v>0</v>
      </c>
    </row>
    <row r="159" spans="1:6" ht="129.75" hidden="1" customHeight="1" thickBot="1" x14ac:dyDescent="0.25">
      <c r="A159" s="33" t="s">
        <v>143</v>
      </c>
      <c r="B159" s="28" t="s">
        <v>246</v>
      </c>
      <c r="C159" s="29">
        <v>950000</v>
      </c>
      <c r="D159" s="29">
        <v>0</v>
      </c>
      <c r="E159" s="29">
        <v>0</v>
      </c>
      <c r="F159" s="29">
        <v>0</v>
      </c>
    </row>
    <row r="160" spans="1:6" ht="213" hidden="1" customHeight="1" thickBot="1" x14ac:dyDescent="0.25">
      <c r="A160" s="33" t="s">
        <v>243</v>
      </c>
      <c r="B160" s="28" t="s">
        <v>244</v>
      </c>
      <c r="C160" s="29"/>
      <c r="D160" s="29"/>
      <c r="E160" s="29"/>
      <c r="F160" s="29"/>
    </row>
    <row r="161" spans="1:2455" ht="110.25" hidden="1" customHeight="1" thickBot="1" x14ac:dyDescent="0.25">
      <c r="A161" s="33" t="s">
        <v>147</v>
      </c>
      <c r="B161" s="28" t="s">
        <v>246</v>
      </c>
      <c r="C161" s="29">
        <v>950000</v>
      </c>
      <c r="D161" s="29">
        <v>0</v>
      </c>
      <c r="E161" s="29">
        <v>0</v>
      </c>
      <c r="F161" s="29">
        <v>0</v>
      </c>
    </row>
    <row r="162" spans="1:2455" ht="216.75" hidden="1" customHeight="1" thickBot="1" x14ac:dyDescent="0.25">
      <c r="A162" s="33" t="s">
        <v>201</v>
      </c>
      <c r="B162" s="28" t="s">
        <v>247</v>
      </c>
      <c r="C162" s="29"/>
      <c r="D162" s="29">
        <v>0</v>
      </c>
      <c r="E162" s="29">
        <v>0</v>
      </c>
      <c r="F162" s="29">
        <v>0</v>
      </c>
    </row>
    <row r="163" spans="1:2455" ht="108" hidden="1" customHeight="1" thickBot="1" x14ac:dyDescent="0.25">
      <c r="A163" s="33" t="s">
        <v>203</v>
      </c>
      <c r="B163" s="28" t="s">
        <v>247</v>
      </c>
      <c r="C163" s="29"/>
      <c r="D163" s="29">
        <v>0</v>
      </c>
      <c r="E163" s="29">
        <v>0</v>
      </c>
      <c r="F163" s="29">
        <v>0</v>
      </c>
    </row>
    <row r="164" spans="1:2455" ht="213.75" hidden="1" customHeight="1" thickBot="1" x14ac:dyDescent="0.25">
      <c r="A164" s="33" t="s">
        <v>204</v>
      </c>
      <c r="B164" s="28" t="s">
        <v>247</v>
      </c>
      <c r="C164" s="29"/>
      <c r="D164" s="29">
        <v>0</v>
      </c>
      <c r="E164" s="29">
        <v>0</v>
      </c>
      <c r="F164" s="29">
        <v>0</v>
      </c>
    </row>
    <row r="165" spans="1:2455" ht="121.5" customHeight="1" x14ac:dyDescent="0.25">
      <c r="A165" s="33" t="s">
        <v>205</v>
      </c>
      <c r="B165" s="28" t="s">
        <v>206</v>
      </c>
      <c r="C165" s="29"/>
      <c r="D165" s="29">
        <f t="shared" ref="D165:F165" si="99">SUM(D166)</f>
        <v>2000</v>
      </c>
      <c r="E165" s="29">
        <f t="shared" si="99"/>
        <v>1000</v>
      </c>
      <c r="F165" s="29">
        <f t="shared" si="99"/>
        <v>0</v>
      </c>
    </row>
    <row r="166" spans="1:2455" ht="113.25" customHeight="1" x14ac:dyDescent="0.25">
      <c r="A166" s="33" t="s">
        <v>207</v>
      </c>
      <c r="B166" s="28" t="s">
        <v>206</v>
      </c>
      <c r="C166" s="29"/>
      <c r="D166" s="29">
        <v>2000</v>
      </c>
      <c r="E166" s="29">
        <v>1000</v>
      </c>
      <c r="F166" s="29">
        <v>0</v>
      </c>
    </row>
    <row r="167" spans="1:2455" ht="45.75" hidden="1" customHeight="1" thickBot="1" x14ac:dyDescent="0.25">
      <c r="A167" s="33" t="s">
        <v>336</v>
      </c>
      <c r="B167" s="28" t="s">
        <v>202</v>
      </c>
      <c r="C167" s="29"/>
      <c r="D167" s="29">
        <f t="shared" ref="D167:F167" si="100">SUM(D168)</f>
        <v>0</v>
      </c>
      <c r="E167" s="29">
        <f t="shared" si="100"/>
        <v>0</v>
      </c>
      <c r="F167" s="29">
        <f t="shared" si="100"/>
        <v>0</v>
      </c>
    </row>
    <row r="168" spans="1:2455" ht="150.75" hidden="1" customHeight="1" thickBot="1" x14ac:dyDescent="0.25">
      <c r="A168" s="38" t="s">
        <v>335</v>
      </c>
      <c r="B168" s="39" t="s">
        <v>149</v>
      </c>
      <c r="C168" s="29"/>
      <c r="D168" s="29">
        <f t="shared" ref="D168:F168" si="101">SUM(D169)</f>
        <v>0</v>
      </c>
      <c r="E168" s="29">
        <f t="shared" si="101"/>
        <v>0</v>
      </c>
      <c r="F168" s="29">
        <f t="shared" si="101"/>
        <v>0</v>
      </c>
    </row>
    <row r="169" spans="1:2455" ht="147" hidden="1" customHeight="1" thickBot="1" x14ac:dyDescent="0.25">
      <c r="A169" s="38" t="s">
        <v>148</v>
      </c>
      <c r="B169" s="39" t="s">
        <v>149</v>
      </c>
      <c r="C169" s="40"/>
      <c r="D169" s="40">
        <v>0</v>
      </c>
      <c r="E169" s="40">
        <v>0</v>
      </c>
      <c r="F169" s="40">
        <v>0</v>
      </c>
    </row>
    <row r="170" spans="1:2455" ht="33" customHeight="1" x14ac:dyDescent="0.25">
      <c r="A170" s="41" t="s">
        <v>337</v>
      </c>
      <c r="B170" s="42" t="s">
        <v>338</v>
      </c>
      <c r="C170" s="43"/>
      <c r="D170" s="43">
        <f t="shared" ref="D170:F170" si="102">SUM(D171)</f>
        <v>93440</v>
      </c>
      <c r="E170" s="43">
        <f t="shared" si="102"/>
        <v>73440</v>
      </c>
      <c r="F170" s="43">
        <f t="shared" si="102"/>
        <v>73440</v>
      </c>
    </row>
    <row r="171" spans="1:2455" ht="31.5" customHeight="1" x14ac:dyDescent="0.25">
      <c r="A171" s="38" t="s">
        <v>339</v>
      </c>
      <c r="B171" s="39" t="s">
        <v>340</v>
      </c>
      <c r="C171" s="40"/>
      <c r="D171" s="40">
        <f t="shared" ref="D171:F171" si="103">SUM(D172)</f>
        <v>93440</v>
      </c>
      <c r="E171" s="40">
        <f t="shared" si="103"/>
        <v>73440</v>
      </c>
      <c r="F171" s="40">
        <f t="shared" si="103"/>
        <v>73440</v>
      </c>
    </row>
    <row r="172" spans="1:2455" ht="43.5" customHeight="1" x14ac:dyDescent="0.25">
      <c r="A172" s="33" t="s">
        <v>73</v>
      </c>
      <c r="B172" s="28" t="s">
        <v>74</v>
      </c>
      <c r="C172" s="29">
        <f>SUM(C173:C175)</f>
        <v>77000</v>
      </c>
      <c r="D172" s="29">
        <f>SUM(D173+D176)</f>
        <v>93440</v>
      </c>
      <c r="E172" s="29">
        <f t="shared" ref="E172" si="104">SUM(E176)</f>
        <v>73440</v>
      </c>
      <c r="F172" s="29">
        <f t="shared" ref="F172" si="105">SUM(F176)</f>
        <v>73440</v>
      </c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  <c r="GT172" s="7"/>
      <c r="GU172" s="7"/>
      <c r="GV172" s="7"/>
      <c r="GW172" s="7"/>
      <c r="GX172" s="7"/>
      <c r="GY172" s="7"/>
      <c r="GZ172" s="7"/>
      <c r="HA172" s="7"/>
      <c r="HB172" s="7"/>
      <c r="HC172" s="7"/>
      <c r="HD172" s="7"/>
      <c r="HE172" s="7"/>
      <c r="HF172" s="7"/>
      <c r="HG172" s="7"/>
      <c r="HH172" s="7"/>
      <c r="HI172" s="7"/>
      <c r="HJ172" s="7"/>
      <c r="HK172" s="7"/>
      <c r="HL172" s="7"/>
      <c r="HM172" s="7"/>
      <c r="HN172" s="7"/>
      <c r="HO172" s="7"/>
      <c r="HP172" s="7"/>
      <c r="HQ172" s="7"/>
      <c r="HR172" s="7"/>
      <c r="HS172" s="7"/>
      <c r="HT172" s="7"/>
      <c r="HU172" s="7"/>
      <c r="HV172" s="7"/>
      <c r="HW172" s="7"/>
      <c r="HX172" s="7"/>
      <c r="HY172" s="7"/>
      <c r="HZ172" s="7"/>
      <c r="IA172" s="7"/>
      <c r="IB172" s="7"/>
      <c r="IC172" s="7"/>
      <c r="ID172" s="7"/>
      <c r="IE172" s="7"/>
      <c r="IF172" s="7"/>
      <c r="IG172" s="7"/>
      <c r="IH172" s="7"/>
      <c r="II172" s="7"/>
      <c r="IJ172" s="7"/>
      <c r="IK172" s="7"/>
      <c r="IL172" s="7"/>
      <c r="IM172" s="7"/>
      <c r="IN172" s="7"/>
      <c r="IO172" s="7"/>
      <c r="IP172" s="7"/>
      <c r="IQ172" s="7"/>
      <c r="IR172" s="7"/>
      <c r="IS172" s="7"/>
      <c r="IT172" s="7"/>
      <c r="IU172" s="7"/>
      <c r="IV172" s="7"/>
      <c r="IW172" s="7"/>
      <c r="IX172" s="7"/>
      <c r="IY172" s="7"/>
      <c r="IZ172" s="7"/>
      <c r="JA172" s="7"/>
      <c r="JB172" s="7"/>
      <c r="JC172" s="7"/>
      <c r="JD172" s="7"/>
      <c r="JE172" s="7"/>
      <c r="JF172" s="7"/>
      <c r="JG172" s="7"/>
      <c r="JH172" s="7"/>
      <c r="JI172" s="7"/>
      <c r="JJ172" s="7"/>
      <c r="JK172" s="7"/>
      <c r="JL172" s="7"/>
      <c r="JM172" s="7"/>
      <c r="JN172" s="7"/>
      <c r="JO172" s="7"/>
      <c r="JP172" s="7"/>
      <c r="JQ172" s="7"/>
      <c r="JR172" s="7"/>
      <c r="JS172" s="7"/>
      <c r="JT172" s="7"/>
      <c r="JU172" s="7"/>
      <c r="JV172" s="7"/>
      <c r="JW172" s="7"/>
      <c r="JX172" s="7"/>
      <c r="JY172" s="7"/>
      <c r="JZ172" s="7"/>
      <c r="KA172" s="7"/>
      <c r="KB172" s="7"/>
      <c r="KC172" s="7"/>
      <c r="KD172" s="7"/>
      <c r="KE172" s="7"/>
      <c r="KF172" s="7"/>
      <c r="KG172" s="7"/>
      <c r="KH172" s="7"/>
      <c r="KI172" s="7"/>
      <c r="KJ172" s="7"/>
      <c r="KK172" s="7"/>
      <c r="KL172" s="7"/>
      <c r="KM172" s="7"/>
      <c r="KN172" s="7"/>
      <c r="KO172" s="7"/>
      <c r="KP172" s="7"/>
      <c r="KQ172" s="7"/>
      <c r="KR172" s="7"/>
      <c r="KS172" s="7"/>
      <c r="KT172" s="7"/>
      <c r="KU172" s="7"/>
      <c r="KV172" s="7"/>
      <c r="KW172" s="7"/>
      <c r="KX172" s="7"/>
      <c r="KY172" s="7"/>
      <c r="KZ172" s="7"/>
      <c r="LA172" s="7"/>
      <c r="LB172" s="7"/>
      <c r="LC172" s="7"/>
      <c r="LD172" s="7"/>
      <c r="LE172" s="7"/>
      <c r="LF172" s="7"/>
      <c r="LG172" s="7"/>
      <c r="LH172" s="7"/>
      <c r="LI172" s="7"/>
      <c r="LJ172" s="7"/>
      <c r="LK172" s="7"/>
      <c r="LL172" s="7"/>
      <c r="LM172" s="7"/>
      <c r="LN172" s="7"/>
      <c r="LO172" s="7"/>
      <c r="LP172" s="7"/>
      <c r="LQ172" s="7"/>
      <c r="LR172" s="7"/>
      <c r="LS172" s="7"/>
      <c r="LT172" s="7"/>
      <c r="LU172" s="7"/>
      <c r="LV172" s="7"/>
      <c r="LW172" s="7"/>
      <c r="LX172" s="7"/>
      <c r="LY172" s="7"/>
      <c r="LZ172" s="7"/>
      <c r="MA172" s="7"/>
      <c r="MB172" s="7"/>
      <c r="MC172" s="7"/>
      <c r="MD172" s="7"/>
      <c r="ME172" s="7"/>
      <c r="MF172" s="7"/>
      <c r="MG172" s="7"/>
      <c r="MH172" s="7"/>
      <c r="MI172" s="7"/>
      <c r="MJ172" s="7"/>
      <c r="MK172" s="7"/>
      <c r="ML172" s="7"/>
      <c r="MM172" s="7"/>
      <c r="MN172" s="7"/>
      <c r="MO172" s="7"/>
      <c r="MP172" s="7"/>
      <c r="MQ172" s="7"/>
      <c r="MR172" s="7"/>
      <c r="MS172" s="7"/>
      <c r="MT172" s="7"/>
      <c r="MU172" s="7"/>
      <c r="MV172" s="7"/>
      <c r="MW172" s="7"/>
      <c r="MX172" s="7"/>
      <c r="MY172" s="7"/>
      <c r="MZ172" s="7"/>
      <c r="NA172" s="7"/>
      <c r="NB172" s="7"/>
      <c r="NC172" s="7"/>
      <c r="ND172" s="7"/>
      <c r="NE172" s="7"/>
      <c r="NF172" s="7"/>
      <c r="NG172" s="7"/>
      <c r="NH172" s="7"/>
      <c r="NI172" s="7"/>
      <c r="NJ172" s="7"/>
      <c r="NK172" s="7"/>
      <c r="NL172" s="7"/>
      <c r="NM172" s="7"/>
      <c r="NN172" s="7"/>
      <c r="NO172" s="7"/>
      <c r="NP172" s="7"/>
      <c r="NQ172" s="7"/>
      <c r="NR172" s="7"/>
      <c r="NS172" s="7"/>
      <c r="NT172" s="7"/>
      <c r="NU172" s="7"/>
      <c r="NV172" s="7"/>
      <c r="NW172" s="7"/>
      <c r="NX172" s="7"/>
      <c r="NY172" s="7"/>
      <c r="NZ172" s="7"/>
      <c r="OA172" s="7"/>
      <c r="OB172" s="7"/>
      <c r="OC172" s="7"/>
      <c r="OD172" s="7"/>
      <c r="OE172" s="7"/>
      <c r="OF172" s="7"/>
      <c r="OG172" s="7"/>
      <c r="OH172" s="7"/>
      <c r="OI172" s="7"/>
      <c r="OJ172" s="7"/>
      <c r="OK172" s="7"/>
      <c r="OL172" s="7"/>
      <c r="OM172" s="7"/>
      <c r="ON172" s="7"/>
      <c r="OO172" s="7"/>
      <c r="OP172" s="7"/>
      <c r="OQ172" s="7"/>
      <c r="OR172" s="7"/>
      <c r="OS172" s="7"/>
      <c r="OT172" s="7"/>
      <c r="OU172" s="7"/>
      <c r="OV172" s="7"/>
      <c r="OW172" s="7"/>
      <c r="OX172" s="7"/>
      <c r="OY172" s="7"/>
      <c r="OZ172" s="7"/>
      <c r="PA172" s="7"/>
      <c r="PB172" s="7"/>
      <c r="PC172" s="7"/>
      <c r="PD172" s="7"/>
      <c r="PE172" s="7"/>
      <c r="PF172" s="7"/>
      <c r="PG172" s="7"/>
      <c r="PH172" s="7"/>
      <c r="PI172" s="7"/>
      <c r="PJ172" s="7"/>
      <c r="PK172" s="7"/>
      <c r="PL172" s="7"/>
      <c r="PM172" s="7"/>
      <c r="PN172" s="7"/>
      <c r="PO172" s="7"/>
      <c r="PP172" s="7"/>
      <c r="PQ172" s="7"/>
      <c r="PR172" s="7"/>
      <c r="PS172" s="7"/>
      <c r="PT172" s="7"/>
      <c r="PU172" s="7"/>
      <c r="PV172" s="7"/>
      <c r="PW172" s="7"/>
      <c r="PX172" s="7"/>
      <c r="PY172" s="7"/>
      <c r="PZ172" s="7"/>
      <c r="QA172" s="7"/>
      <c r="QB172" s="7"/>
      <c r="QC172" s="7"/>
      <c r="QD172" s="7"/>
      <c r="QE172" s="7"/>
      <c r="QF172" s="7"/>
      <c r="QG172" s="7"/>
      <c r="QH172" s="7"/>
      <c r="QI172" s="7"/>
      <c r="QJ172" s="7"/>
      <c r="QK172" s="7"/>
      <c r="QL172" s="7"/>
      <c r="QM172" s="7"/>
      <c r="QN172" s="7"/>
      <c r="QO172" s="7"/>
      <c r="QP172" s="7"/>
      <c r="QQ172" s="7"/>
      <c r="QR172" s="7"/>
      <c r="QS172" s="7"/>
      <c r="QT172" s="7"/>
      <c r="QU172" s="7"/>
      <c r="QV172" s="7"/>
      <c r="QW172" s="7"/>
      <c r="QX172" s="7"/>
      <c r="QY172" s="7"/>
      <c r="QZ172" s="7"/>
      <c r="RA172" s="7"/>
      <c r="RB172" s="7"/>
      <c r="RC172" s="7"/>
      <c r="RD172" s="7"/>
      <c r="RE172" s="7"/>
      <c r="RF172" s="7"/>
      <c r="RG172" s="7"/>
      <c r="RH172" s="7"/>
      <c r="RI172" s="7"/>
      <c r="RJ172" s="7"/>
      <c r="RK172" s="7"/>
      <c r="RL172" s="7"/>
      <c r="RM172" s="7"/>
      <c r="RN172" s="7"/>
      <c r="RO172" s="7"/>
      <c r="RP172" s="7"/>
      <c r="RQ172" s="7"/>
      <c r="RR172" s="7"/>
      <c r="RS172" s="7"/>
      <c r="RT172" s="7"/>
      <c r="RU172" s="7"/>
      <c r="RV172" s="7"/>
      <c r="RW172" s="7"/>
      <c r="RX172" s="7"/>
      <c r="RY172" s="7"/>
      <c r="RZ172" s="7"/>
      <c r="SA172" s="7"/>
      <c r="SB172" s="7"/>
      <c r="SC172" s="7"/>
      <c r="SD172" s="7"/>
      <c r="SE172" s="7"/>
      <c r="SF172" s="7"/>
      <c r="SG172" s="7"/>
      <c r="SH172" s="7"/>
      <c r="SI172" s="7"/>
      <c r="SJ172" s="7"/>
      <c r="SK172" s="7"/>
      <c r="SL172" s="7"/>
      <c r="SM172" s="7"/>
      <c r="SN172" s="7"/>
      <c r="SO172" s="7"/>
      <c r="SP172" s="7"/>
      <c r="SQ172" s="7"/>
      <c r="SR172" s="7"/>
      <c r="SS172" s="7"/>
      <c r="ST172" s="7"/>
      <c r="SU172" s="7"/>
      <c r="SV172" s="7"/>
      <c r="SW172" s="7"/>
      <c r="SX172" s="7"/>
      <c r="SY172" s="7"/>
      <c r="SZ172" s="7"/>
      <c r="TA172" s="7"/>
      <c r="TB172" s="7"/>
      <c r="TC172" s="7"/>
      <c r="TD172" s="7"/>
      <c r="TE172" s="7"/>
      <c r="TF172" s="7"/>
      <c r="TG172" s="7"/>
      <c r="TH172" s="7"/>
      <c r="TI172" s="7"/>
      <c r="TJ172" s="7"/>
      <c r="TK172" s="7"/>
      <c r="TL172" s="7"/>
      <c r="TM172" s="7"/>
      <c r="TN172" s="7"/>
      <c r="TO172" s="7"/>
      <c r="TP172" s="7"/>
      <c r="TQ172" s="7"/>
      <c r="TR172" s="7"/>
      <c r="TS172" s="7"/>
      <c r="TT172" s="7"/>
      <c r="TU172" s="7"/>
      <c r="TV172" s="7"/>
      <c r="TW172" s="7"/>
      <c r="TX172" s="7"/>
      <c r="TY172" s="7"/>
      <c r="TZ172" s="7"/>
      <c r="UA172" s="7"/>
      <c r="UB172" s="7"/>
      <c r="UC172" s="7"/>
      <c r="UD172" s="7"/>
      <c r="UE172" s="7"/>
      <c r="UF172" s="7"/>
      <c r="UG172" s="7"/>
      <c r="UH172" s="7"/>
      <c r="UI172" s="7"/>
      <c r="UJ172" s="7"/>
      <c r="UK172" s="7"/>
      <c r="UL172" s="7"/>
      <c r="UM172" s="7"/>
      <c r="UN172" s="7"/>
      <c r="UO172" s="7"/>
      <c r="UP172" s="7"/>
      <c r="UQ172" s="7"/>
      <c r="UR172" s="7"/>
      <c r="US172" s="7"/>
      <c r="UT172" s="7"/>
      <c r="UU172" s="7"/>
      <c r="UV172" s="7"/>
      <c r="UW172" s="7"/>
      <c r="UX172" s="7"/>
      <c r="UY172" s="7"/>
      <c r="UZ172" s="7"/>
      <c r="VA172" s="7"/>
      <c r="VB172" s="7"/>
      <c r="VC172" s="7"/>
      <c r="VD172" s="7"/>
      <c r="VE172" s="7"/>
      <c r="VF172" s="7"/>
      <c r="VG172" s="7"/>
      <c r="VH172" s="7"/>
      <c r="VI172" s="7"/>
      <c r="VJ172" s="7"/>
      <c r="VK172" s="7"/>
      <c r="VL172" s="7"/>
      <c r="VM172" s="7"/>
      <c r="VN172" s="7"/>
      <c r="VO172" s="7"/>
      <c r="VP172" s="7"/>
      <c r="VQ172" s="7"/>
      <c r="VR172" s="7"/>
      <c r="VS172" s="7"/>
      <c r="VT172" s="7"/>
      <c r="VU172" s="7"/>
      <c r="VV172" s="7"/>
      <c r="VW172" s="7"/>
      <c r="VX172" s="7"/>
      <c r="VY172" s="7"/>
      <c r="VZ172" s="7"/>
      <c r="WA172" s="7"/>
      <c r="WB172" s="7"/>
      <c r="WC172" s="7"/>
      <c r="WD172" s="7"/>
      <c r="WE172" s="7"/>
      <c r="WF172" s="7"/>
      <c r="WG172" s="7"/>
      <c r="WH172" s="7"/>
      <c r="WI172" s="7"/>
      <c r="WJ172" s="7"/>
      <c r="WK172" s="7"/>
      <c r="WL172" s="7"/>
      <c r="WM172" s="7"/>
      <c r="WN172" s="7"/>
      <c r="WO172" s="7"/>
      <c r="WP172" s="7"/>
      <c r="WQ172" s="7"/>
      <c r="WR172" s="7"/>
      <c r="WS172" s="7"/>
      <c r="WT172" s="7"/>
      <c r="WU172" s="7"/>
      <c r="WV172" s="7"/>
      <c r="WW172" s="7"/>
      <c r="WX172" s="7"/>
      <c r="WY172" s="7"/>
      <c r="WZ172" s="7"/>
      <c r="XA172" s="7"/>
      <c r="XB172" s="7"/>
      <c r="XC172" s="7"/>
      <c r="XD172" s="7"/>
      <c r="XE172" s="7"/>
      <c r="XF172" s="7"/>
      <c r="XG172" s="7"/>
      <c r="XH172" s="7"/>
      <c r="XI172" s="7"/>
      <c r="XJ172" s="7"/>
      <c r="XK172" s="7"/>
      <c r="XL172" s="7"/>
      <c r="XM172" s="7"/>
      <c r="XN172" s="7"/>
      <c r="XO172" s="7"/>
      <c r="XP172" s="7"/>
      <c r="XQ172" s="7"/>
      <c r="XR172" s="7"/>
      <c r="XS172" s="7"/>
      <c r="XT172" s="7"/>
      <c r="XU172" s="7"/>
      <c r="XV172" s="7"/>
      <c r="XW172" s="7"/>
      <c r="XX172" s="7"/>
      <c r="XY172" s="7"/>
      <c r="XZ172" s="7"/>
      <c r="YA172" s="7"/>
      <c r="YB172" s="7"/>
      <c r="YC172" s="7"/>
      <c r="YD172" s="7"/>
      <c r="YE172" s="7"/>
      <c r="YF172" s="7"/>
      <c r="YG172" s="7"/>
      <c r="YH172" s="7"/>
      <c r="YI172" s="7"/>
      <c r="YJ172" s="7"/>
      <c r="YK172" s="7"/>
      <c r="YL172" s="7"/>
      <c r="YM172" s="7"/>
      <c r="YN172" s="7"/>
      <c r="YO172" s="7"/>
      <c r="YP172" s="7"/>
      <c r="YQ172" s="7"/>
      <c r="YR172" s="7"/>
      <c r="YS172" s="7"/>
      <c r="YT172" s="7"/>
      <c r="YU172" s="7"/>
      <c r="YV172" s="7"/>
      <c r="YW172" s="7"/>
      <c r="YX172" s="7"/>
      <c r="YY172" s="7"/>
      <c r="YZ172" s="7"/>
      <c r="ZA172" s="7"/>
      <c r="ZB172" s="7"/>
      <c r="ZC172" s="7"/>
      <c r="ZD172" s="7"/>
      <c r="ZE172" s="7"/>
      <c r="ZF172" s="7"/>
      <c r="ZG172" s="7"/>
      <c r="ZH172" s="7"/>
      <c r="ZI172" s="7"/>
      <c r="ZJ172" s="7"/>
      <c r="ZK172" s="7"/>
      <c r="ZL172" s="7"/>
      <c r="ZM172" s="7"/>
      <c r="ZN172" s="7"/>
      <c r="ZO172" s="7"/>
      <c r="ZP172" s="7"/>
      <c r="ZQ172" s="7"/>
      <c r="ZR172" s="7"/>
      <c r="ZS172" s="7"/>
      <c r="ZT172" s="7"/>
      <c r="ZU172" s="7"/>
      <c r="ZV172" s="7"/>
      <c r="ZW172" s="7"/>
      <c r="ZX172" s="7"/>
      <c r="ZY172" s="7"/>
      <c r="ZZ172" s="7"/>
      <c r="AAA172" s="7"/>
      <c r="AAB172" s="7"/>
      <c r="AAC172" s="7"/>
      <c r="AAD172" s="7"/>
      <c r="AAE172" s="7"/>
      <c r="AAF172" s="7"/>
      <c r="AAG172" s="7"/>
      <c r="AAH172" s="7"/>
      <c r="AAI172" s="7"/>
      <c r="AAJ172" s="7"/>
      <c r="AAK172" s="7"/>
      <c r="AAL172" s="7"/>
      <c r="AAM172" s="7"/>
      <c r="AAN172" s="7"/>
      <c r="AAO172" s="7"/>
      <c r="AAP172" s="7"/>
      <c r="AAQ172" s="7"/>
      <c r="AAR172" s="7"/>
      <c r="AAS172" s="7"/>
      <c r="AAT172" s="7"/>
      <c r="AAU172" s="7"/>
      <c r="AAV172" s="7"/>
      <c r="AAW172" s="7"/>
      <c r="AAX172" s="7"/>
      <c r="AAY172" s="7"/>
      <c r="AAZ172" s="7"/>
      <c r="ABA172" s="7"/>
      <c r="ABB172" s="7"/>
      <c r="ABC172" s="7"/>
      <c r="ABD172" s="7"/>
      <c r="ABE172" s="7"/>
      <c r="ABF172" s="7"/>
      <c r="ABG172" s="7"/>
      <c r="ABH172" s="7"/>
      <c r="ABI172" s="7"/>
      <c r="ABJ172" s="7"/>
      <c r="ABK172" s="7"/>
      <c r="ABL172" s="7"/>
      <c r="ABM172" s="7"/>
      <c r="ABN172" s="7"/>
      <c r="ABO172" s="7"/>
      <c r="ABP172" s="7"/>
      <c r="ABQ172" s="7"/>
      <c r="ABR172" s="7"/>
      <c r="ABS172" s="7"/>
      <c r="ABT172" s="7"/>
      <c r="ABU172" s="7"/>
      <c r="ABV172" s="7"/>
      <c r="ABW172" s="7"/>
      <c r="ABX172" s="7"/>
      <c r="ABY172" s="7"/>
      <c r="ABZ172" s="7"/>
      <c r="ACA172" s="7"/>
      <c r="ACB172" s="7"/>
      <c r="ACC172" s="7"/>
      <c r="ACD172" s="7"/>
      <c r="ACE172" s="7"/>
      <c r="ACF172" s="7"/>
      <c r="ACG172" s="7"/>
      <c r="ACH172" s="7"/>
      <c r="ACI172" s="7"/>
      <c r="ACJ172" s="7"/>
      <c r="ACK172" s="7"/>
      <c r="ACL172" s="7"/>
      <c r="ACM172" s="7"/>
      <c r="ACN172" s="7"/>
      <c r="ACO172" s="7"/>
      <c r="ACP172" s="7"/>
      <c r="ACQ172" s="7"/>
      <c r="ACR172" s="7"/>
      <c r="ACS172" s="7"/>
      <c r="ACT172" s="7"/>
      <c r="ACU172" s="7"/>
      <c r="ACV172" s="7"/>
      <c r="ACW172" s="7"/>
      <c r="ACX172" s="7"/>
      <c r="ACY172" s="7"/>
      <c r="ACZ172" s="7"/>
      <c r="ADA172" s="7"/>
      <c r="ADB172" s="7"/>
      <c r="ADC172" s="7"/>
      <c r="ADD172" s="7"/>
      <c r="ADE172" s="7"/>
      <c r="ADF172" s="7"/>
      <c r="ADG172" s="7"/>
      <c r="ADH172" s="7"/>
      <c r="ADI172" s="7"/>
      <c r="ADJ172" s="7"/>
      <c r="ADK172" s="7"/>
      <c r="ADL172" s="7"/>
      <c r="ADM172" s="7"/>
      <c r="ADN172" s="7"/>
      <c r="ADO172" s="7"/>
      <c r="ADP172" s="7"/>
      <c r="ADQ172" s="7"/>
      <c r="ADR172" s="7"/>
      <c r="ADS172" s="7"/>
      <c r="ADT172" s="7"/>
      <c r="ADU172" s="7"/>
      <c r="ADV172" s="7"/>
      <c r="ADW172" s="7"/>
      <c r="ADX172" s="7"/>
      <c r="ADY172" s="7"/>
      <c r="ADZ172" s="7"/>
      <c r="AEA172" s="7"/>
      <c r="AEB172" s="7"/>
      <c r="AEC172" s="7"/>
      <c r="AED172" s="7"/>
      <c r="AEE172" s="7"/>
      <c r="AEF172" s="7"/>
      <c r="AEG172" s="7"/>
      <c r="AEH172" s="7"/>
      <c r="AEI172" s="7"/>
      <c r="AEJ172" s="7"/>
      <c r="AEK172" s="7"/>
      <c r="AEL172" s="7"/>
      <c r="AEM172" s="7"/>
      <c r="AEN172" s="7"/>
      <c r="AEO172" s="7"/>
      <c r="AEP172" s="7"/>
      <c r="AEQ172" s="7"/>
      <c r="AER172" s="7"/>
      <c r="AES172" s="7"/>
      <c r="AET172" s="7"/>
      <c r="AEU172" s="7"/>
      <c r="AEV172" s="7"/>
      <c r="AEW172" s="7"/>
      <c r="AEX172" s="7"/>
      <c r="AEY172" s="7"/>
      <c r="AEZ172" s="7"/>
      <c r="AFA172" s="7"/>
      <c r="AFB172" s="7"/>
      <c r="AFC172" s="7"/>
      <c r="AFD172" s="7"/>
      <c r="AFE172" s="7"/>
      <c r="AFF172" s="7"/>
      <c r="AFG172" s="7"/>
      <c r="AFH172" s="7"/>
      <c r="AFI172" s="7"/>
      <c r="AFJ172" s="7"/>
      <c r="AFK172" s="7"/>
      <c r="AFL172" s="7"/>
      <c r="AFM172" s="7"/>
      <c r="AFN172" s="7"/>
      <c r="AFO172" s="7"/>
      <c r="AFP172" s="7"/>
      <c r="AFQ172" s="7"/>
      <c r="AFR172" s="7"/>
      <c r="AFS172" s="7"/>
      <c r="AFT172" s="7"/>
      <c r="AFU172" s="7"/>
      <c r="AFV172" s="7"/>
      <c r="AFW172" s="7"/>
      <c r="AFX172" s="7"/>
      <c r="AFY172" s="7"/>
      <c r="AFZ172" s="7"/>
      <c r="AGA172" s="7"/>
      <c r="AGB172" s="7"/>
      <c r="AGC172" s="7"/>
      <c r="AGD172" s="7"/>
      <c r="AGE172" s="7"/>
      <c r="AGF172" s="7"/>
      <c r="AGG172" s="7"/>
      <c r="AGH172" s="7"/>
      <c r="AGI172" s="7"/>
      <c r="AGJ172" s="7"/>
      <c r="AGK172" s="7"/>
      <c r="AGL172" s="7"/>
      <c r="AGM172" s="7"/>
      <c r="AGN172" s="7"/>
      <c r="AGO172" s="7"/>
      <c r="AGP172" s="7"/>
      <c r="AGQ172" s="7"/>
      <c r="AGR172" s="7"/>
      <c r="AGS172" s="7"/>
      <c r="AGT172" s="7"/>
      <c r="AGU172" s="7"/>
      <c r="AGV172" s="7"/>
      <c r="AGW172" s="7"/>
      <c r="AGX172" s="7"/>
      <c r="AGY172" s="7"/>
      <c r="AGZ172" s="7"/>
      <c r="AHA172" s="7"/>
      <c r="AHB172" s="7"/>
      <c r="AHC172" s="7"/>
      <c r="AHD172" s="7"/>
      <c r="AHE172" s="7"/>
      <c r="AHF172" s="7"/>
      <c r="AHG172" s="7"/>
      <c r="AHH172" s="7"/>
      <c r="AHI172" s="7"/>
      <c r="AHJ172" s="7"/>
      <c r="AHK172" s="7"/>
      <c r="AHL172" s="7"/>
      <c r="AHM172" s="7"/>
      <c r="AHN172" s="7"/>
      <c r="AHO172" s="7"/>
      <c r="AHP172" s="7"/>
      <c r="AHQ172" s="7"/>
      <c r="AHR172" s="7"/>
      <c r="AHS172" s="7"/>
      <c r="AHT172" s="7"/>
      <c r="AHU172" s="7"/>
      <c r="AHV172" s="7"/>
      <c r="AHW172" s="7"/>
      <c r="AHX172" s="7"/>
      <c r="AHY172" s="7"/>
      <c r="AHZ172" s="7"/>
      <c r="AIA172" s="7"/>
      <c r="AIB172" s="7"/>
      <c r="AIC172" s="7"/>
      <c r="AID172" s="7"/>
      <c r="AIE172" s="7"/>
      <c r="AIF172" s="7"/>
      <c r="AIG172" s="7"/>
      <c r="AIH172" s="7"/>
      <c r="AII172" s="7"/>
      <c r="AIJ172" s="7"/>
      <c r="AIK172" s="7"/>
      <c r="AIL172" s="7"/>
      <c r="AIM172" s="7"/>
      <c r="AIN172" s="7"/>
      <c r="AIO172" s="7"/>
      <c r="AIP172" s="7"/>
      <c r="AIQ172" s="7"/>
      <c r="AIR172" s="7"/>
      <c r="AIS172" s="7"/>
      <c r="AIT172" s="7"/>
      <c r="AIU172" s="7"/>
      <c r="AIV172" s="7"/>
      <c r="AIW172" s="7"/>
      <c r="AIX172" s="7"/>
      <c r="AIY172" s="7"/>
      <c r="AIZ172" s="7"/>
      <c r="AJA172" s="7"/>
      <c r="AJB172" s="7"/>
      <c r="AJC172" s="7"/>
      <c r="AJD172" s="7"/>
      <c r="AJE172" s="7"/>
      <c r="AJF172" s="7"/>
      <c r="AJG172" s="7"/>
      <c r="AJH172" s="7"/>
      <c r="AJI172" s="7"/>
      <c r="AJJ172" s="7"/>
      <c r="AJK172" s="7"/>
      <c r="AJL172" s="7"/>
      <c r="AJM172" s="7"/>
      <c r="AJN172" s="7"/>
      <c r="AJO172" s="7"/>
      <c r="AJP172" s="7"/>
      <c r="AJQ172" s="7"/>
      <c r="AJR172" s="7"/>
      <c r="AJS172" s="7"/>
      <c r="AJT172" s="7"/>
      <c r="AJU172" s="7"/>
      <c r="AJV172" s="7"/>
      <c r="AJW172" s="7"/>
      <c r="AJX172" s="7"/>
      <c r="AJY172" s="7"/>
      <c r="AJZ172" s="7"/>
      <c r="AKA172" s="7"/>
      <c r="AKB172" s="7"/>
      <c r="AKC172" s="7"/>
      <c r="AKD172" s="7"/>
      <c r="AKE172" s="7"/>
      <c r="AKF172" s="7"/>
      <c r="AKG172" s="7"/>
      <c r="AKH172" s="7"/>
      <c r="AKI172" s="7"/>
      <c r="AKJ172" s="7"/>
      <c r="AKK172" s="7"/>
      <c r="AKL172" s="7"/>
      <c r="AKM172" s="7"/>
      <c r="AKN172" s="7"/>
      <c r="AKO172" s="7"/>
      <c r="AKP172" s="7"/>
      <c r="AKQ172" s="7"/>
      <c r="AKR172" s="7"/>
      <c r="AKS172" s="7"/>
      <c r="AKT172" s="7"/>
      <c r="AKU172" s="7"/>
      <c r="AKV172" s="7"/>
      <c r="AKW172" s="7"/>
      <c r="AKX172" s="7"/>
      <c r="AKY172" s="7"/>
      <c r="AKZ172" s="7"/>
      <c r="ALA172" s="7"/>
      <c r="ALB172" s="7"/>
      <c r="ALC172" s="7"/>
      <c r="ALD172" s="7"/>
      <c r="ALE172" s="7"/>
      <c r="ALF172" s="7"/>
      <c r="ALG172" s="7"/>
      <c r="ALH172" s="7"/>
      <c r="ALI172" s="7"/>
      <c r="ALJ172" s="7"/>
      <c r="ALK172" s="7"/>
      <c r="ALL172" s="7"/>
      <c r="ALM172" s="7"/>
      <c r="ALN172" s="7"/>
      <c r="ALO172" s="7"/>
      <c r="ALP172" s="7"/>
      <c r="ALQ172" s="7"/>
      <c r="ALR172" s="7"/>
      <c r="ALS172" s="7"/>
      <c r="ALT172" s="7"/>
      <c r="ALU172" s="7"/>
      <c r="ALV172" s="7"/>
      <c r="ALW172" s="7"/>
      <c r="ALX172" s="7"/>
      <c r="ALY172" s="7"/>
      <c r="ALZ172" s="7"/>
      <c r="AMA172" s="7"/>
      <c r="AMB172" s="7"/>
      <c r="AMC172" s="7"/>
      <c r="AMD172" s="7"/>
      <c r="AME172" s="7"/>
      <c r="AMF172" s="7"/>
      <c r="AMG172" s="7"/>
      <c r="AMH172" s="7"/>
      <c r="AMI172" s="7"/>
      <c r="AMJ172" s="7"/>
      <c r="AMK172" s="7"/>
      <c r="AML172" s="7"/>
      <c r="AMM172" s="7"/>
      <c r="AMN172" s="7"/>
      <c r="AMO172" s="7"/>
      <c r="AMP172" s="7"/>
      <c r="AMQ172" s="7"/>
      <c r="AMR172" s="7"/>
      <c r="AMS172" s="7"/>
      <c r="AMT172" s="7"/>
      <c r="AMU172" s="7"/>
      <c r="AMV172" s="7"/>
      <c r="AMW172" s="7"/>
      <c r="AMX172" s="7"/>
      <c r="AMY172" s="7"/>
      <c r="AMZ172" s="7"/>
      <c r="ANA172" s="7"/>
      <c r="ANB172" s="7"/>
      <c r="ANC172" s="7"/>
      <c r="AND172" s="7"/>
      <c r="ANE172" s="7"/>
      <c r="ANF172" s="7"/>
      <c r="ANG172" s="7"/>
      <c r="ANH172" s="7"/>
      <c r="ANI172" s="7"/>
      <c r="ANJ172" s="7"/>
      <c r="ANK172" s="7"/>
      <c r="ANL172" s="7"/>
      <c r="ANM172" s="7"/>
      <c r="ANN172" s="7"/>
      <c r="ANO172" s="7"/>
      <c r="ANP172" s="7"/>
      <c r="ANQ172" s="7"/>
      <c r="ANR172" s="7"/>
      <c r="ANS172" s="7"/>
      <c r="ANT172" s="7"/>
      <c r="ANU172" s="7"/>
      <c r="ANV172" s="7"/>
      <c r="ANW172" s="7"/>
      <c r="ANX172" s="7"/>
      <c r="ANY172" s="7"/>
      <c r="ANZ172" s="7"/>
      <c r="AOA172" s="7"/>
      <c r="AOB172" s="7"/>
      <c r="AOC172" s="7"/>
      <c r="AOD172" s="7"/>
      <c r="AOE172" s="7"/>
      <c r="AOF172" s="7"/>
      <c r="AOG172" s="7"/>
      <c r="AOH172" s="7"/>
      <c r="AOI172" s="7"/>
      <c r="AOJ172" s="7"/>
      <c r="AOK172" s="7"/>
      <c r="AOL172" s="7"/>
      <c r="AOM172" s="7"/>
      <c r="AON172" s="7"/>
      <c r="AOO172" s="7"/>
      <c r="AOP172" s="7"/>
      <c r="AOQ172" s="7"/>
      <c r="AOR172" s="7"/>
      <c r="AOS172" s="7"/>
      <c r="AOT172" s="7"/>
      <c r="AOU172" s="7"/>
      <c r="AOV172" s="7"/>
      <c r="AOW172" s="7"/>
      <c r="AOX172" s="7"/>
      <c r="AOY172" s="7"/>
      <c r="AOZ172" s="7"/>
      <c r="APA172" s="7"/>
      <c r="APB172" s="7"/>
      <c r="APC172" s="7"/>
      <c r="APD172" s="7"/>
      <c r="APE172" s="7"/>
      <c r="APF172" s="7"/>
      <c r="APG172" s="7"/>
      <c r="APH172" s="7"/>
      <c r="API172" s="7"/>
      <c r="APJ172" s="7"/>
      <c r="APK172" s="7"/>
      <c r="APL172" s="7"/>
      <c r="APM172" s="7"/>
      <c r="APN172" s="7"/>
      <c r="APO172" s="7"/>
      <c r="APP172" s="7"/>
      <c r="APQ172" s="7"/>
      <c r="APR172" s="7"/>
      <c r="APS172" s="7"/>
      <c r="APT172" s="7"/>
      <c r="APU172" s="7"/>
      <c r="APV172" s="7"/>
      <c r="APW172" s="7"/>
      <c r="APX172" s="7"/>
      <c r="APY172" s="7"/>
      <c r="APZ172" s="7"/>
      <c r="AQA172" s="7"/>
      <c r="AQB172" s="7"/>
      <c r="AQC172" s="7"/>
      <c r="AQD172" s="7"/>
      <c r="AQE172" s="7"/>
      <c r="AQF172" s="7"/>
      <c r="AQG172" s="7"/>
      <c r="AQH172" s="7"/>
      <c r="AQI172" s="7"/>
      <c r="AQJ172" s="7"/>
      <c r="AQK172" s="7"/>
      <c r="AQL172" s="7"/>
      <c r="AQM172" s="7"/>
      <c r="AQN172" s="7"/>
      <c r="AQO172" s="7"/>
      <c r="AQP172" s="7"/>
      <c r="AQQ172" s="7"/>
      <c r="AQR172" s="7"/>
      <c r="AQS172" s="7"/>
      <c r="AQT172" s="7"/>
      <c r="AQU172" s="7"/>
      <c r="AQV172" s="7"/>
      <c r="AQW172" s="7"/>
      <c r="AQX172" s="7"/>
      <c r="AQY172" s="7"/>
      <c r="AQZ172" s="7"/>
      <c r="ARA172" s="7"/>
      <c r="ARB172" s="7"/>
      <c r="ARC172" s="7"/>
      <c r="ARD172" s="7"/>
      <c r="ARE172" s="7"/>
      <c r="ARF172" s="7"/>
      <c r="ARG172" s="7"/>
      <c r="ARH172" s="7"/>
      <c r="ARI172" s="7"/>
      <c r="ARJ172" s="7"/>
      <c r="ARK172" s="7"/>
      <c r="ARL172" s="7"/>
      <c r="ARM172" s="7"/>
      <c r="ARN172" s="7"/>
      <c r="ARO172" s="7"/>
      <c r="ARP172" s="7"/>
      <c r="ARQ172" s="7"/>
      <c r="ARR172" s="7"/>
      <c r="ARS172" s="7"/>
      <c r="ART172" s="7"/>
      <c r="ARU172" s="7"/>
      <c r="ARV172" s="7"/>
      <c r="ARW172" s="7"/>
      <c r="ARX172" s="7"/>
      <c r="ARY172" s="7"/>
      <c r="ARZ172" s="7"/>
      <c r="ASA172" s="7"/>
      <c r="ASB172" s="7"/>
      <c r="ASC172" s="7"/>
      <c r="ASD172" s="7"/>
      <c r="ASE172" s="7"/>
      <c r="ASF172" s="7"/>
      <c r="ASG172" s="7"/>
      <c r="ASH172" s="7"/>
      <c r="ASI172" s="7"/>
      <c r="ASJ172" s="7"/>
      <c r="ASK172" s="7"/>
      <c r="ASL172" s="7"/>
      <c r="ASM172" s="7"/>
      <c r="ASN172" s="7"/>
      <c r="ASO172" s="7"/>
      <c r="ASP172" s="7"/>
      <c r="ASQ172" s="7"/>
      <c r="ASR172" s="7"/>
      <c r="ASS172" s="7"/>
      <c r="AST172" s="7"/>
      <c r="ASU172" s="7"/>
      <c r="ASV172" s="7"/>
      <c r="ASW172" s="7"/>
      <c r="ASX172" s="7"/>
      <c r="ASY172" s="7"/>
      <c r="ASZ172" s="7"/>
      <c r="ATA172" s="7"/>
      <c r="ATB172" s="7"/>
      <c r="ATC172" s="7"/>
      <c r="ATD172" s="7"/>
      <c r="ATE172" s="7"/>
      <c r="ATF172" s="7"/>
      <c r="ATG172" s="7"/>
      <c r="ATH172" s="7"/>
      <c r="ATI172" s="7"/>
      <c r="ATJ172" s="7"/>
      <c r="ATK172" s="7"/>
      <c r="ATL172" s="7"/>
      <c r="ATM172" s="7"/>
      <c r="ATN172" s="7"/>
      <c r="ATO172" s="7"/>
      <c r="ATP172" s="7"/>
      <c r="ATQ172" s="7"/>
      <c r="ATR172" s="7"/>
      <c r="ATS172" s="7"/>
      <c r="ATT172" s="7"/>
      <c r="ATU172" s="7"/>
      <c r="ATV172" s="7"/>
      <c r="ATW172" s="7"/>
      <c r="ATX172" s="7"/>
      <c r="ATY172" s="7"/>
      <c r="ATZ172" s="7"/>
      <c r="AUA172" s="7"/>
      <c r="AUB172" s="7"/>
      <c r="AUC172" s="7"/>
      <c r="AUD172" s="7"/>
      <c r="AUE172" s="7"/>
      <c r="AUF172" s="7"/>
      <c r="AUG172" s="7"/>
      <c r="AUH172" s="7"/>
      <c r="AUI172" s="7"/>
      <c r="AUJ172" s="7"/>
      <c r="AUK172" s="7"/>
      <c r="AUL172" s="7"/>
      <c r="AUM172" s="7"/>
      <c r="AUN172" s="7"/>
      <c r="AUO172" s="7"/>
      <c r="AUP172" s="7"/>
      <c r="AUQ172" s="7"/>
      <c r="AUR172" s="7"/>
      <c r="AUS172" s="7"/>
      <c r="AUT172" s="7"/>
      <c r="AUU172" s="7"/>
      <c r="AUV172" s="7"/>
      <c r="AUW172" s="7"/>
      <c r="AUX172" s="7"/>
      <c r="AUY172" s="7"/>
      <c r="AUZ172" s="7"/>
      <c r="AVA172" s="7"/>
      <c r="AVB172" s="7"/>
      <c r="AVC172" s="7"/>
      <c r="AVD172" s="7"/>
      <c r="AVE172" s="7"/>
      <c r="AVF172" s="7"/>
      <c r="AVG172" s="7"/>
      <c r="AVH172" s="7"/>
      <c r="AVI172" s="7"/>
      <c r="AVJ172" s="7"/>
      <c r="AVK172" s="7"/>
      <c r="AVL172" s="7"/>
      <c r="AVM172" s="7"/>
      <c r="AVN172" s="7"/>
      <c r="AVO172" s="7"/>
      <c r="AVP172" s="7"/>
      <c r="AVQ172" s="7"/>
      <c r="AVR172" s="7"/>
      <c r="AVS172" s="7"/>
      <c r="AVT172" s="7"/>
      <c r="AVU172" s="7"/>
      <c r="AVV172" s="7"/>
      <c r="AVW172" s="7"/>
      <c r="AVX172" s="7"/>
      <c r="AVY172" s="7"/>
      <c r="AVZ172" s="7"/>
      <c r="AWA172" s="7"/>
      <c r="AWB172" s="7"/>
      <c r="AWC172" s="7"/>
      <c r="AWD172" s="7"/>
      <c r="AWE172" s="7"/>
      <c r="AWF172" s="7"/>
      <c r="AWG172" s="7"/>
      <c r="AWH172" s="7"/>
      <c r="AWI172" s="7"/>
      <c r="AWJ172" s="7"/>
      <c r="AWK172" s="7"/>
      <c r="AWL172" s="7"/>
      <c r="AWM172" s="7"/>
      <c r="AWN172" s="7"/>
      <c r="AWO172" s="7"/>
      <c r="AWP172" s="7"/>
      <c r="AWQ172" s="7"/>
      <c r="AWR172" s="7"/>
      <c r="AWS172" s="7"/>
      <c r="AWT172" s="7"/>
      <c r="AWU172" s="7"/>
      <c r="AWV172" s="7"/>
      <c r="AWW172" s="7"/>
      <c r="AWX172" s="7"/>
      <c r="AWY172" s="7"/>
      <c r="AWZ172" s="7"/>
      <c r="AXA172" s="7"/>
      <c r="AXB172" s="7"/>
      <c r="AXC172" s="7"/>
      <c r="AXD172" s="7"/>
      <c r="AXE172" s="7"/>
      <c r="AXF172" s="7"/>
      <c r="AXG172" s="7"/>
      <c r="AXH172" s="7"/>
      <c r="AXI172" s="7"/>
      <c r="AXJ172" s="7"/>
      <c r="AXK172" s="7"/>
      <c r="AXL172" s="7"/>
      <c r="AXM172" s="7"/>
      <c r="AXN172" s="7"/>
      <c r="AXO172" s="7"/>
      <c r="AXP172" s="7"/>
      <c r="AXQ172" s="7"/>
      <c r="AXR172" s="7"/>
      <c r="AXS172" s="7"/>
      <c r="AXT172" s="7"/>
      <c r="AXU172" s="7"/>
      <c r="AXV172" s="7"/>
      <c r="AXW172" s="7"/>
      <c r="AXX172" s="7"/>
      <c r="AXY172" s="7"/>
      <c r="AXZ172" s="7"/>
      <c r="AYA172" s="7"/>
      <c r="AYB172" s="7"/>
      <c r="AYC172" s="7"/>
      <c r="AYD172" s="7"/>
      <c r="AYE172" s="7"/>
      <c r="AYF172" s="7"/>
      <c r="AYG172" s="7"/>
      <c r="AYH172" s="7"/>
      <c r="AYI172" s="7"/>
      <c r="AYJ172" s="7"/>
      <c r="AYK172" s="7"/>
      <c r="AYL172" s="7"/>
      <c r="AYM172" s="7"/>
      <c r="AYN172" s="7"/>
      <c r="AYO172" s="7"/>
      <c r="AYP172" s="7"/>
      <c r="AYQ172" s="7"/>
      <c r="AYR172" s="7"/>
      <c r="AYS172" s="7"/>
      <c r="AYT172" s="7"/>
      <c r="AYU172" s="7"/>
      <c r="AYV172" s="7"/>
      <c r="AYW172" s="7"/>
      <c r="AYX172" s="7"/>
      <c r="AYY172" s="7"/>
      <c r="AYZ172" s="7"/>
      <c r="AZA172" s="7"/>
      <c r="AZB172" s="7"/>
      <c r="AZC172" s="7"/>
      <c r="AZD172" s="7"/>
      <c r="AZE172" s="7"/>
      <c r="AZF172" s="7"/>
      <c r="AZG172" s="7"/>
      <c r="AZH172" s="7"/>
      <c r="AZI172" s="7"/>
      <c r="AZJ172" s="7"/>
      <c r="AZK172" s="7"/>
      <c r="AZL172" s="7"/>
      <c r="AZM172" s="7"/>
      <c r="AZN172" s="7"/>
      <c r="AZO172" s="7"/>
      <c r="AZP172" s="7"/>
      <c r="AZQ172" s="7"/>
      <c r="AZR172" s="7"/>
      <c r="AZS172" s="7"/>
      <c r="AZT172" s="7"/>
      <c r="AZU172" s="7"/>
      <c r="AZV172" s="7"/>
      <c r="AZW172" s="7"/>
      <c r="AZX172" s="7"/>
      <c r="AZY172" s="7"/>
      <c r="AZZ172" s="7"/>
      <c r="BAA172" s="7"/>
      <c r="BAB172" s="7"/>
      <c r="BAC172" s="7"/>
      <c r="BAD172" s="7"/>
      <c r="BAE172" s="7"/>
      <c r="BAF172" s="7"/>
      <c r="BAG172" s="7"/>
      <c r="BAH172" s="7"/>
      <c r="BAI172" s="7"/>
      <c r="BAJ172" s="7"/>
      <c r="BAK172" s="7"/>
      <c r="BAL172" s="7"/>
      <c r="BAM172" s="7"/>
      <c r="BAN172" s="7"/>
      <c r="BAO172" s="7"/>
      <c r="BAP172" s="7"/>
      <c r="BAQ172" s="7"/>
      <c r="BAR172" s="7"/>
      <c r="BAS172" s="7"/>
      <c r="BAT172" s="7"/>
      <c r="BAU172" s="7"/>
      <c r="BAV172" s="7"/>
      <c r="BAW172" s="7"/>
      <c r="BAX172" s="7"/>
      <c r="BAY172" s="7"/>
      <c r="BAZ172" s="7"/>
      <c r="BBA172" s="7"/>
      <c r="BBB172" s="7"/>
      <c r="BBC172" s="7"/>
      <c r="BBD172" s="7"/>
      <c r="BBE172" s="7"/>
      <c r="BBF172" s="7"/>
      <c r="BBG172" s="7"/>
      <c r="BBH172" s="7"/>
      <c r="BBI172" s="7"/>
      <c r="BBJ172" s="7"/>
      <c r="BBK172" s="7"/>
      <c r="BBL172" s="7"/>
      <c r="BBM172" s="7"/>
      <c r="BBN172" s="7"/>
      <c r="BBO172" s="7"/>
      <c r="BBP172" s="7"/>
      <c r="BBQ172" s="7"/>
      <c r="BBR172" s="7"/>
      <c r="BBS172" s="7"/>
      <c r="BBT172" s="7"/>
      <c r="BBU172" s="7"/>
      <c r="BBV172" s="7"/>
      <c r="BBW172" s="7"/>
      <c r="BBX172" s="7"/>
      <c r="BBY172" s="7"/>
      <c r="BBZ172" s="7"/>
      <c r="BCA172" s="7"/>
      <c r="BCB172" s="7"/>
      <c r="BCC172" s="7"/>
      <c r="BCD172" s="7"/>
      <c r="BCE172" s="7"/>
      <c r="BCF172" s="7"/>
      <c r="BCG172" s="7"/>
      <c r="BCH172" s="7"/>
      <c r="BCI172" s="7"/>
      <c r="BCJ172" s="7"/>
      <c r="BCK172" s="7"/>
      <c r="BCL172" s="7"/>
      <c r="BCM172" s="7"/>
      <c r="BCN172" s="7"/>
      <c r="BCO172" s="7"/>
      <c r="BCP172" s="7"/>
      <c r="BCQ172" s="7"/>
      <c r="BCR172" s="7"/>
      <c r="BCS172" s="7"/>
      <c r="BCT172" s="7"/>
      <c r="BCU172" s="7"/>
      <c r="BCV172" s="7"/>
      <c r="BCW172" s="7"/>
      <c r="BCX172" s="7"/>
      <c r="BCY172" s="7"/>
      <c r="BCZ172" s="7"/>
      <c r="BDA172" s="7"/>
      <c r="BDB172" s="7"/>
      <c r="BDC172" s="7"/>
      <c r="BDD172" s="7"/>
      <c r="BDE172" s="7"/>
      <c r="BDF172" s="7"/>
      <c r="BDG172" s="7"/>
      <c r="BDH172" s="7"/>
      <c r="BDI172" s="7"/>
      <c r="BDJ172" s="7"/>
      <c r="BDK172" s="7"/>
      <c r="BDL172" s="7"/>
      <c r="BDM172" s="7"/>
      <c r="BDN172" s="7"/>
      <c r="BDO172" s="7"/>
      <c r="BDP172" s="7"/>
      <c r="BDQ172" s="7"/>
      <c r="BDR172" s="7"/>
      <c r="BDS172" s="7"/>
      <c r="BDT172" s="7"/>
      <c r="BDU172" s="7"/>
      <c r="BDV172" s="7"/>
      <c r="BDW172" s="7"/>
      <c r="BDX172" s="7"/>
      <c r="BDY172" s="7"/>
      <c r="BDZ172" s="7"/>
      <c r="BEA172" s="7"/>
      <c r="BEB172" s="7"/>
      <c r="BEC172" s="7"/>
      <c r="BED172" s="7"/>
      <c r="BEE172" s="7"/>
      <c r="BEF172" s="7"/>
      <c r="BEG172" s="7"/>
      <c r="BEH172" s="7"/>
      <c r="BEI172" s="7"/>
      <c r="BEJ172" s="7"/>
      <c r="BEK172" s="7"/>
      <c r="BEL172" s="7"/>
      <c r="BEM172" s="7"/>
      <c r="BEN172" s="7"/>
      <c r="BEO172" s="7"/>
      <c r="BEP172" s="7"/>
      <c r="BEQ172" s="7"/>
      <c r="BER172" s="7"/>
      <c r="BES172" s="7"/>
      <c r="BET172" s="7"/>
      <c r="BEU172" s="7"/>
      <c r="BEV172" s="7"/>
      <c r="BEW172" s="7"/>
      <c r="BEX172" s="7"/>
      <c r="BEY172" s="7"/>
      <c r="BEZ172" s="7"/>
      <c r="BFA172" s="7"/>
      <c r="BFB172" s="7"/>
      <c r="BFC172" s="7"/>
      <c r="BFD172" s="7"/>
      <c r="BFE172" s="7"/>
      <c r="BFF172" s="7"/>
      <c r="BFG172" s="7"/>
      <c r="BFH172" s="7"/>
      <c r="BFI172" s="7"/>
      <c r="BFJ172" s="7"/>
      <c r="BFK172" s="7"/>
      <c r="BFL172" s="7"/>
      <c r="BFM172" s="7"/>
      <c r="BFN172" s="7"/>
      <c r="BFO172" s="7"/>
      <c r="BFP172" s="7"/>
      <c r="BFQ172" s="7"/>
      <c r="BFR172" s="7"/>
      <c r="BFS172" s="7"/>
      <c r="BFT172" s="7"/>
      <c r="BFU172" s="7"/>
      <c r="BFV172" s="7"/>
      <c r="BFW172" s="7"/>
      <c r="BFX172" s="7"/>
      <c r="BFY172" s="7"/>
      <c r="BFZ172" s="7"/>
      <c r="BGA172" s="7"/>
      <c r="BGB172" s="7"/>
      <c r="BGC172" s="7"/>
      <c r="BGD172" s="7"/>
      <c r="BGE172" s="7"/>
      <c r="BGF172" s="7"/>
      <c r="BGG172" s="7"/>
      <c r="BGH172" s="7"/>
      <c r="BGI172" s="7"/>
      <c r="BGJ172" s="7"/>
      <c r="BGK172" s="7"/>
      <c r="BGL172" s="7"/>
      <c r="BGM172" s="7"/>
      <c r="BGN172" s="7"/>
      <c r="BGO172" s="7"/>
      <c r="BGP172" s="7"/>
      <c r="BGQ172" s="7"/>
      <c r="BGR172" s="7"/>
      <c r="BGS172" s="7"/>
      <c r="BGT172" s="7"/>
      <c r="BGU172" s="7"/>
      <c r="BGV172" s="7"/>
      <c r="BGW172" s="7"/>
      <c r="BGX172" s="7"/>
      <c r="BGY172" s="7"/>
      <c r="BGZ172" s="7"/>
      <c r="BHA172" s="7"/>
      <c r="BHB172" s="7"/>
      <c r="BHC172" s="7"/>
      <c r="BHD172" s="7"/>
      <c r="BHE172" s="7"/>
      <c r="BHF172" s="7"/>
      <c r="BHG172" s="7"/>
      <c r="BHH172" s="7"/>
      <c r="BHI172" s="7"/>
      <c r="BHJ172" s="7"/>
      <c r="BHK172" s="7"/>
      <c r="BHL172" s="7"/>
      <c r="BHM172" s="7"/>
      <c r="BHN172" s="7"/>
      <c r="BHO172" s="7"/>
      <c r="BHP172" s="7"/>
      <c r="BHQ172" s="7"/>
      <c r="BHR172" s="7"/>
      <c r="BHS172" s="7"/>
      <c r="BHT172" s="7"/>
      <c r="BHU172" s="7"/>
      <c r="BHV172" s="7"/>
      <c r="BHW172" s="7"/>
      <c r="BHX172" s="7"/>
      <c r="BHY172" s="7"/>
      <c r="BHZ172" s="7"/>
      <c r="BIA172" s="7"/>
      <c r="BIB172" s="7"/>
      <c r="BIC172" s="7"/>
      <c r="BID172" s="7"/>
      <c r="BIE172" s="7"/>
      <c r="BIF172" s="7"/>
      <c r="BIG172" s="7"/>
      <c r="BIH172" s="7"/>
      <c r="BII172" s="7"/>
      <c r="BIJ172" s="7"/>
      <c r="BIK172" s="7"/>
      <c r="BIL172" s="7"/>
      <c r="BIM172" s="7"/>
      <c r="BIN172" s="7"/>
      <c r="BIO172" s="7"/>
      <c r="BIP172" s="7"/>
      <c r="BIQ172" s="7"/>
      <c r="BIR172" s="7"/>
      <c r="BIS172" s="7"/>
      <c r="BIT172" s="7"/>
      <c r="BIU172" s="7"/>
      <c r="BIV172" s="7"/>
      <c r="BIW172" s="7"/>
      <c r="BIX172" s="7"/>
      <c r="BIY172" s="7"/>
      <c r="BIZ172" s="7"/>
      <c r="BJA172" s="7"/>
      <c r="BJB172" s="7"/>
      <c r="BJC172" s="7"/>
      <c r="BJD172" s="7"/>
      <c r="BJE172" s="7"/>
      <c r="BJF172" s="7"/>
      <c r="BJG172" s="7"/>
      <c r="BJH172" s="7"/>
      <c r="BJI172" s="7"/>
      <c r="BJJ172" s="7"/>
      <c r="BJK172" s="7"/>
      <c r="BJL172" s="7"/>
      <c r="BJM172" s="7"/>
      <c r="BJN172" s="7"/>
      <c r="BJO172" s="7"/>
      <c r="BJP172" s="7"/>
      <c r="BJQ172" s="7"/>
      <c r="BJR172" s="7"/>
      <c r="BJS172" s="7"/>
      <c r="BJT172" s="7"/>
      <c r="BJU172" s="7"/>
      <c r="BJV172" s="7"/>
      <c r="BJW172" s="7"/>
      <c r="BJX172" s="7"/>
      <c r="BJY172" s="7"/>
      <c r="BJZ172" s="7"/>
      <c r="BKA172" s="7"/>
      <c r="BKB172" s="7"/>
      <c r="BKC172" s="7"/>
      <c r="BKD172" s="7"/>
      <c r="BKE172" s="7"/>
      <c r="BKF172" s="7"/>
      <c r="BKG172" s="7"/>
      <c r="BKH172" s="7"/>
      <c r="BKI172" s="7"/>
      <c r="BKJ172" s="7"/>
      <c r="BKK172" s="7"/>
      <c r="BKL172" s="7"/>
      <c r="BKM172" s="7"/>
      <c r="BKN172" s="7"/>
      <c r="BKO172" s="7"/>
      <c r="BKP172" s="7"/>
      <c r="BKQ172" s="7"/>
      <c r="BKR172" s="7"/>
      <c r="BKS172" s="7"/>
      <c r="BKT172" s="7"/>
      <c r="BKU172" s="7"/>
      <c r="BKV172" s="7"/>
      <c r="BKW172" s="7"/>
      <c r="BKX172" s="7"/>
      <c r="BKY172" s="7"/>
      <c r="BKZ172" s="7"/>
      <c r="BLA172" s="7"/>
      <c r="BLB172" s="7"/>
      <c r="BLC172" s="7"/>
      <c r="BLD172" s="7"/>
      <c r="BLE172" s="7"/>
      <c r="BLF172" s="7"/>
      <c r="BLG172" s="7"/>
      <c r="BLH172" s="7"/>
      <c r="BLI172" s="7"/>
      <c r="BLJ172" s="7"/>
      <c r="BLK172" s="7"/>
      <c r="BLL172" s="7"/>
      <c r="BLM172" s="7"/>
      <c r="BLN172" s="7"/>
      <c r="BLO172" s="7"/>
      <c r="BLP172" s="7"/>
      <c r="BLQ172" s="7"/>
      <c r="BLR172" s="7"/>
      <c r="BLS172" s="7"/>
      <c r="BLT172" s="7"/>
      <c r="BLU172" s="7"/>
      <c r="BLV172" s="7"/>
      <c r="BLW172" s="7"/>
      <c r="BLX172" s="7"/>
      <c r="BLY172" s="7"/>
      <c r="BLZ172" s="7"/>
      <c r="BMA172" s="7"/>
      <c r="BMB172" s="7"/>
      <c r="BMC172" s="7"/>
      <c r="BMD172" s="7"/>
      <c r="BME172" s="7"/>
      <c r="BMF172" s="7"/>
      <c r="BMG172" s="7"/>
      <c r="BMH172" s="7"/>
      <c r="BMI172" s="7"/>
      <c r="BMJ172" s="7"/>
      <c r="BMK172" s="7"/>
      <c r="BML172" s="7"/>
      <c r="BMM172" s="7"/>
      <c r="BMN172" s="7"/>
      <c r="BMO172" s="7"/>
      <c r="BMP172" s="7"/>
      <c r="BMQ172" s="7"/>
      <c r="BMR172" s="7"/>
      <c r="BMS172" s="7"/>
      <c r="BMT172" s="7"/>
      <c r="BMU172" s="7"/>
      <c r="BMV172" s="7"/>
      <c r="BMW172" s="7"/>
      <c r="BMX172" s="7"/>
      <c r="BMY172" s="7"/>
      <c r="BMZ172" s="7"/>
      <c r="BNA172" s="7"/>
      <c r="BNB172" s="7"/>
      <c r="BNC172" s="7"/>
      <c r="BND172" s="7"/>
      <c r="BNE172" s="7"/>
      <c r="BNF172" s="7"/>
      <c r="BNG172" s="7"/>
      <c r="BNH172" s="7"/>
      <c r="BNI172" s="7"/>
      <c r="BNJ172" s="7"/>
      <c r="BNK172" s="7"/>
      <c r="BNL172" s="7"/>
      <c r="BNM172" s="7"/>
      <c r="BNN172" s="7"/>
      <c r="BNO172" s="7"/>
      <c r="BNP172" s="7"/>
      <c r="BNQ172" s="7"/>
      <c r="BNR172" s="7"/>
      <c r="BNS172" s="7"/>
      <c r="BNT172" s="7"/>
      <c r="BNU172" s="7"/>
      <c r="BNV172" s="7"/>
      <c r="BNW172" s="7"/>
      <c r="BNX172" s="7"/>
      <c r="BNY172" s="7"/>
      <c r="BNZ172" s="7"/>
      <c r="BOA172" s="7"/>
      <c r="BOB172" s="7"/>
      <c r="BOC172" s="7"/>
      <c r="BOD172" s="7"/>
      <c r="BOE172" s="7"/>
      <c r="BOF172" s="7"/>
      <c r="BOG172" s="7"/>
      <c r="BOH172" s="7"/>
      <c r="BOI172" s="7"/>
      <c r="BOJ172" s="7"/>
      <c r="BOK172" s="7"/>
      <c r="BOL172" s="7"/>
      <c r="BOM172" s="7"/>
      <c r="BON172" s="7"/>
      <c r="BOO172" s="7"/>
      <c r="BOP172" s="7"/>
      <c r="BOQ172" s="7"/>
      <c r="BOR172" s="7"/>
      <c r="BOS172" s="7"/>
      <c r="BOT172" s="7"/>
      <c r="BOU172" s="7"/>
      <c r="BOV172" s="7"/>
      <c r="BOW172" s="7"/>
      <c r="BOX172" s="7"/>
      <c r="BOY172" s="7"/>
      <c r="BOZ172" s="7"/>
      <c r="BPA172" s="7"/>
      <c r="BPB172" s="7"/>
      <c r="BPC172" s="7"/>
      <c r="BPD172" s="7"/>
      <c r="BPE172" s="7"/>
      <c r="BPF172" s="7"/>
      <c r="BPG172" s="7"/>
      <c r="BPH172" s="7"/>
      <c r="BPI172" s="7"/>
      <c r="BPJ172" s="7"/>
      <c r="BPK172" s="7"/>
      <c r="BPL172" s="7"/>
      <c r="BPM172" s="7"/>
      <c r="BPN172" s="7"/>
      <c r="BPO172" s="7"/>
      <c r="BPP172" s="7"/>
      <c r="BPQ172" s="7"/>
      <c r="BPR172" s="7"/>
      <c r="BPS172" s="7"/>
      <c r="BPT172" s="7"/>
      <c r="BPU172" s="7"/>
      <c r="BPV172" s="7"/>
      <c r="BPW172" s="7"/>
      <c r="BPX172" s="7"/>
      <c r="BPY172" s="7"/>
      <c r="BPZ172" s="7"/>
      <c r="BQA172" s="7"/>
      <c r="BQB172" s="7"/>
      <c r="BQC172" s="7"/>
      <c r="BQD172" s="7"/>
      <c r="BQE172" s="7"/>
      <c r="BQF172" s="7"/>
      <c r="BQG172" s="7"/>
      <c r="BQH172" s="7"/>
      <c r="BQI172" s="7"/>
      <c r="BQJ172" s="7"/>
      <c r="BQK172" s="7"/>
      <c r="BQL172" s="7"/>
      <c r="BQM172" s="7"/>
      <c r="BQN172" s="7"/>
      <c r="BQO172" s="7"/>
      <c r="BQP172" s="7"/>
      <c r="BQQ172" s="7"/>
      <c r="BQR172" s="7"/>
      <c r="BQS172" s="7"/>
      <c r="BQT172" s="7"/>
      <c r="BQU172" s="7"/>
      <c r="BQV172" s="7"/>
      <c r="BQW172" s="7"/>
      <c r="BQX172" s="7"/>
      <c r="BQY172" s="7"/>
      <c r="BQZ172" s="7"/>
      <c r="BRA172" s="7"/>
      <c r="BRB172" s="7"/>
      <c r="BRC172" s="7"/>
      <c r="BRD172" s="7"/>
      <c r="BRE172" s="7"/>
      <c r="BRF172" s="7"/>
      <c r="BRG172" s="7"/>
      <c r="BRH172" s="7"/>
      <c r="BRI172" s="7"/>
      <c r="BRJ172" s="7"/>
      <c r="BRK172" s="7"/>
      <c r="BRL172" s="7"/>
      <c r="BRM172" s="7"/>
      <c r="BRN172" s="7"/>
      <c r="BRO172" s="7"/>
      <c r="BRP172" s="7"/>
      <c r="BRQ172" s="7"/>
      <c r="BRR172" s="7"/>
      <c r="BRS172" s="7"/>
      <c r="BRT172" s="7"/>
      <c r="BRU172" s="7"/>
      <c r="BRV172" s="7"/>
      <c r="BRW172" s="7"/>
      <c r="BRX172" s="7"/>
      <c r="BRY172" s="7"/>
      <c r="BRZ172" s="7"/>
      <c r="BSA172" s="7"/>
      <c r="BSB172" s="7"/>
      <c r="BSC172" s="7"/>
      <c r="BSD172" s="7"/>
      <c r="BSE172" s="7"/>
      <c r="BSF172" s="7"/>
      <c r="BSG172" s="7"/>
      <c r="BSH172" s="7"/>
      <c r="BSI172" s="7"/>
      <c r="BSJ172" s="7"/>
      <c r="BSK172" s="7"/>
      <c r="BSL172" s="7"/>
      <c r="BSM172" s="7"/>
      <c r="BSN172" s="7"/>
      <c r="BSO172" s="7"/>
      <c r="BSP172" s="7"/>
      <c r="BSQ172" s="7"/>
      <c r="BSR172" s="7"/>
      <c r="BSS172" s="7"/>
      <c r="BST172" s="7"/>
      <c r="BSU172" s="7"/>
      <c r="BSV172" s="7"/>
      <c r="BSW172" s="7"/>
      <c r="BSX172" s="7"/>
      <c r="BSY172" s="7"/>
      <c r="BSZ172" s="7"/>
      <c r="BTA172" s="7"/>
      <c r="BTB172" s="7"/>
      <c r="BTC172" s="7"/>
      <c r="BTD172" s="7"/>
      <c r="BTE172" s="7"/>
      <c r="BTF172" s="7"/>
      <c r="BTG172" s="7"/>
      <c r="BTH172" s="7"/>
      <c r="BTI172" s="7"/>
      <c r="BTJ172" s="7"/>
      <c r="BTK172" s="7"/>
      <c r="BTL172" s="7"/>
      <c r="BTM172" s="7"/>
      <c r="BTN172" s="7"/>
      <c r="BTO172" s="7"/>
      <c r="BTP172" s="7"/>
      <c r="BTQ172" s="7"/>
      <c r="BTR172" s="7"/>
      <c r="BTS172" s="7"/>
      <c r="BTT172" s="7"/>
      <c r="BTU172" s="7"/>
      <c r="BTV172" s="7"/>
      <c r="BTW172" s="7"/>
      <c r="BTX172" s="7"/>
      <c r="BTY172" s="7"/>
      <c r="BTZ172" s="7"/>
      <c r="BUA172" s="7"/>
      <c r="BUB172" s="7"/>
      <c r="BUC172" s="7"/>
      <c r="BUD172" s="7"/>
      <c r="BUE172" s="7"/>
      <c r="BUF172" s="7"/>
      <c r="BUG172" s="7"/>
      <c r="BUH172" s="7"/>
      <c r="BUI172" s="7"/>
      <c r="BUJ172" s="7"/>
      <c r="BUK172" s="7"/>
      <c r="BUL172" s="7"/>
      <c r="BUM172" s="7"/>
      <c r="BUN172" s="7"/>
      <c r="BUO172" s="7"/>
      <c r="BUP172" s="7"/>
      <c r="BUQ172" s="7"/>
      <c r="BUR172" s="7"/>
      <c r="BUS172" s="7"/>
      <c r="BUT172" s="7"/>
      <c r="BUU172" s="7"/>
      <c r="BUV172" s="7"/>
      <c r="BUW172" s="7"/>
      <c r="BUX172" s="7"/>
      <c r="BUY172" s="7"/>
      <c r="BUZ172" s="7"/>
      <c r="BVA172" s="7"/>
      <c r="BVB172" s="7"/>
      <c r="BVC172" s="7"/>
      <c r="BVD172" s="7"/>
      <c r="BVE172" s="7"/>
      <c r="BVF172" s="7"/>
      <c r="BVG172" s="7"/>
      <c r="BVH172" s="7"/>
      <c r="BVI172" s="7"/>
      <c r="BVJ172" s="7"/>
      <c r="BVK172" s="7"/>
      <c r="BVL172" s="7"/>
      <c r="BVM172" s="7"/>
      <c r="BVN172" s="7"/>
      <c r="BVO172" s="7"/>
      <c r="BVP172" s="7"/>
      <c r="BVQ172" s="7"/>
      <c r="BVR172" s="7"/>
      <c r="BVS172" s="7"/>
      <c r="BVT172" s="7"/>
      <c r="BVU172" s="7"/>
      <c r="BVV172" s="7"/>
      <c r="BVW172" s="7"/>
      <c r="BVX172" s="7"/>
      <c r="BVY172" s="7"/>
      <c r="BVZ172" s="7"/>
      <c r="BWA172" s="7"/>
      <c r="BWB172" s="7"/>
      <c r="BWC172" s="7"/>
      <c r="BWD172" s="7"/>
      <c r="BWE172" s="7"/>
      <c r="BWF172" s="7"/>
      <c r="BWG172" s="7"/>
      <c r="BWH172" s="7"/>
      <c r="BWI172" s="7"/>
      <c r="BWJ172" s="7"/>
      <c r="BWK172" s="7"/>
      <c r="BWL172" s="7"/>
      <c r="BWM172" s="7"/>
      <c r="BWN172" s="7"/>
      <c r="BWO172" s="7"/>
      <c r="BWP172" s="7"/>
      <c r="BWQ172" s="7"/>
      <c r="BWR172" s="7"/>
      <c r="BWS172" s="7"/>
      <c r="BWT172" s="7"/>
      <c r="BWU172" s="7"/>
      <c r="BWV172" s="7"/>
      <c r="BWW172" s="7"/>
      <c r="BWX172" s="7"/>
      <c r="BWY172" s="7"/>
      <c r="BWZ172" s="7"/>
      <c r="BXA172" s="7"/>
      <c r="BXB172" s="7"/>
      <c r="BXC172" s="7"/>
      <c r="BXD172" s="7"/>
      <c r="BXE172" s="7"/>
      <c r="BXF172" s="7"/>
      <c r="BXG172" s="7"/>
      <c r="BXH172" s="7"/>
      <c r="BXI172" s="7"/>
      <c r="BXJ172" s="7"/>
      <c r="BXK172" s="7"/>
      <c r="BXL172" s="7"/>
      <c r="BXM172" s="7"/>
      <c r="BXN172" s="7"/>
      <c r="BXO172" s="7"/>
      <c r="BXP172" s="7"/>
      <c r="BXQ172" s="7"/>
      <c r="BXR172" s="7"/>
      <c r="BXS172" s="7"/>
      <c r="BXT172" s="7"/>
      <c r="BXU172" s="7"/>
      <c r="BXV172" s="7"/>
      <c r="BXW172" s="7"/>
      <c r="BXX172" s="7"/>
      <c r="BXY172" s="7"/>
      <c r="BXZ172" s="7"/>
      <c r="BYA172" s="7"/>
      <c r="BYB172" s="7"/>
      <c r="BYC172" s="7"/>
      <c r="BYD172" s="7"/>
      <c r="BYE172" s="7"/>
      <c r="BYF172" s="7"/>
      <c r="BYG172" s="7"/>
      <c r="BYH172" s="7"/>
      <c r="BYI172" s="7"/>
      <c r="BYJ172" s="7"/>
      <c r="BYK172" s="7"/>
      <c r="BYL172" s="7"/>
      <c r="BYM172" s="7"/>
      <c r="BYN172" s="7"/>
      <c r="BYO172" s="7"/>
      <c r="BYP172" s="7"/>
      <c r="BYQ172" s="7"/>
      <c r="BYR172" s="7"/>
      <c r="BYS172" s="7"/>
      <c r="BYT172" s="7"/>
      <c r="BYU172" s="7"/>
      <c r="BYV172" s="7"/>
      <c r="BYW172" s="7"/>
      <c r="BYX172" s="7"/>
      <c r="BYY172" s="7"/>
      <c r="BYZ172" s="7"/>
      <c r="BZA172" s="7"/>
      <c r="BZB172" s="7"/>
      <c r="BZC172" s="7"/>
      <c r="BZD172" s="7"/>
      <c r="BZE172" s="7"/>
      <c r="BZF172" s="7"/>
      <c r="BZG172" s="7"/>
      <c r="BZH172" s="7"/>
      <c r="BZI172" s="7"/>
      <c r="BZJ172" s="7"/>
      <c r="BZK172" s="7"/>
      <c r="BZL172" s="7"/>
      <c r="BZM172" s="7"/>
      <c r="BZN172" s="7"/>
      <c r="BZO172" s="7"/>
      <c r="BZP172" s="7"/>
      <c r="BZQ172" s="7"/>
      <c r="BZR172" s="7"/>
      <c r="BZS172" s="7"/>
      <c r="BZT172" s="7"/>
      <c r="BZU172" s="7"/>
      <c r="BZV172" s="7"/>
      <c r="BZW172" s="7"/>
      <c r="BZX172" s="7"/>
      <c r="BZY172" s="7"/>
      <c r="BZZ172" s="7"/>
      <c r="CAA172" s="7"/>
      <c r="CAB172" s="7"/>
      <c r="CAC172" s="7"/>
      <c r="CAD172" s="7"/>
      <c r="CAE172" s="7"/>
      <c r="CAF172" s="7"/>
      <c r="CAG172" s="7"/>
      <c r="CAH172" s="7"/>
      <c r="CAI172" s="7"/>
      <c r="CAJ172" s="7"/>
      <c r="CAK172" s="7"/>
      <c r="CAL172" s="7"/>
      <c r="CAM172" s="7"/>
      <c r="CAN172" s="7"/>
      <c r="CAO172" s="7"/>
      <c r="CAP172" s="7"/>
      <c r="CAQ172" s="7"/>
      <c r="CAR172" s="7"/>
      <c r="CAS172" s="7"/>
      <c r="CAT172" s="7"/>
      <c r="CAU172" s="7"/>
      <c r="CAV172" s="7"/>
      <c r="CAW172" s="7"/>
      <c r="CAX172" s="7"/>
      <c r="CAY172" s="7"/>
      <c r="CAZ172" s="7"/>
      <c r="CBA172" s="7"/>
      <c r="CBB172" s="7"/>
      <c r="CBC172" s="7"/>
      <c r="CBD172" s="7"/>
      <c r="CBE172" s="7"/>
      <c r="CBF172" s="7"/>
      <c r="CBG172" s="7"/>
      <c r="CBH172" s="7"/>
      <c r="CBI172" s="7"/>
      <c r="CBJ172" s="7"/>
      <c r="CBK172" s="7"/>
      <c r="CBL172" s="7"/>
      <c r="CBM172" s="7"/>
      <c r="CBN172" s="7"/>
      <c r="CBO172" s="7"/>
      <c r="CBP172" s="7"/>
      <c r="CBQ172" s="7"/>
      <c r="CBR172" s="7"/>
      <c r="CBS172" s="7"/>
      <c r="CBT172" s="7"/>
      <c r="CBU172" s="7"/>
      <c r="CBV172" s="7"/>
      <c r="CBW172" s="7"/>
      <c r="CBX172" s="7"/>
      <c r="CBY172" s="7"/>
      <c r="CBZ172" s="7"/>
      <c r="CCA172" s="7"/>
      <c r="CCB172" s="7"/>
      <c r="CCC172" s="7"/>
      <c r="CCD172" s="7"/>
      <c r="CCE172" s="7"/>
      <c r="CCF172" s="7"/>
      <c r="CCG172" s="7"/>
      <c r="CCH172" s="7"/>
      <c r="CCI172" s="7"/>
      <c r="CCJ172" s="7"/>
      <c r="CCK172" s="7"/>
      <c r="CCL172" s="7"/>
      <c r="CCM172" s="7"/>
      <c r="CCN172" s="7"/>
      <c r="CCO172" s="7"/>
      <c r="CCP172" s="7"/>
      <c r="CCQ172" s="7"/>
      <c r="CCR172" s="7"/>
      <c r="CCS172" s="7"/>
      <c r="CCT172" s="7"/>
      <c r="CCU172" s="7"/>
      <c r="CCV172" s="7"/>
      <c r="CCW172" s="7"/>
      <c r="CCX172" s="7"/>
      <c r="CCY172" s="7"/>
      <c r="CCZ172" s="7"/>
      <c r="CDA172" s="7"/>
      <c r="CDB172" s="7"/>
      <c r="CDC172" s="7"/>
      <c r="CDD172" s="7"/>
      <c r="CDE172" s="7"/>
      <c r="CDF172" s="7"/>
      <c r="CDG172" s="7"/>
      <c r="CDH172" s="7"/>
      <c r="CDI172" s="7"/>
      <c r="CDJ172" s="7"/>
      <c r="CDK172" s="7"/>
      <c r="CDL172" s="7"/>
      <c r="CDM172" s="7"/>
      <c r="CDN172" s="7"/>
      <c r="CDO172" s="7"/>
      <c r="CDP172" s="7"/>
      <c r="CDQ172" s="7"/>
      <c r="CDR172" s="7"/>
      <c r="CDS172" s="7"/>
      <c r="CDT172" s="7"/>
      <c r="CDU172" s="7"/>
      <c r="CDV172" s="7"/>
      <c r="CDW172" s="7"/>
      <c r="CDX172" s="7"/>
      <c r="CDY172" s="7"/>
      <c r="CDZ172" s="7"/>
      <c r="CEA172" s="7"/>
      <c r="CEB172" s="7"/>
      <c r="CEC172" s="7"/>
      <c r="CED172" s="7"/>
      <c r="CEE172" s="7"/>
      <c r="CEF172" s="7"/>
      <c r="CEG172" s="7"/>
      <c r="CEH172" s="7"/>
      <c r="CEI172" s="7"/>
      <c r="CEJ172" s="7"/>
      <c r="CEK172" s="7"/>
      <c r="CEL172" s="7"/>
      <c r="CEM172" s="7"/>
      <c r="CEN172" s="7"/>
      <c r="CEO172" s="7"/>
      <c r="CEP172" s="7"/>
      <c r="CEQ172" s="7"/>
      <c r="CER172" s="7"/>
      <c r="CES172" s="7"/>
      <c r="CET172" s="7"/>
      <c r="CEU172" s="7"/>
      <c r="CEV172" s="7"/>
      <c r="CEW172" s="7"/>
      <c r="CEX172" s="7"/>
      <c r="CEY172" s="7"/>
      <c r="CEZ172" s="7"/>
      <c r="CFA172" s="7"/>
      <c r="CFB172" s="7"/>
      <c r="CFC172" s="7"/>
      <c r="CFD172" s="7"/>
      <c r="CFE172" s="7"/>
      <c r="CFF172" s="7"/>
      <c r="CFG172" s="7"/>
      <c r="CFH172" s="7"/>
      <c r="CFI172" s="7"/>
      <c r="CFJ172" s="7"/>
      <c r="CFK172" s="7"/>
      <c r="CFL172" s="7"/>
      <c r="CFM172" s="7"/>
      <c r="CFN172" s="7"/>
      <c r="CFO172" s="7"/>
      <c r="CFP172" s="7"/>
      <c r="CFQ172" s="7"/>
      <c r="CFR172" s="7"/>
      <c r="CFS172" s="7"/>
      <c r="CFT172" s="7"/>
      <c r="CFU172" s="7"/>
      <c r="CFV172" s="7"/>
      <c r="CFW172" s="7"/>
      <c r="CFX172" s="7"/>
      <c r="CFY172" s="7"/>
      <c r="CFZ172" s="7"/>
      <c r="CGA172" s="7"/>
      <c r="CGB172" s="7"/>
      <c r="CGC172" s="7"/>
      <c r="CGD172" s="7"/>
      <c r="CGE172" s="7"/>
      <c r="CGF172" s="7"/>
      <c r="CGG172" s="7"/>
      <c r="CGH172" s="7"/>
      <c r="CGI172" s="7"/>
      <c r="CGJ172" s="7"/>
      <c r="CGK172" s="7"/>
      <c r="CGL172" s="7"/>
      <c r="CGM172" s="7"/>
      <c r="CGN172" s="7"/>
      <c r="CGO172" s="7"/>
      <c r="CGP172" s="7"/>
      <c r="CGQ172" s="7"/>
      <c r="CGR172" s="7"/>
      <c r="CGS172" s="7"/>
      <c r="CGT172" s="7"/>
      <c r="CGU172" s="7"/>
      <c r="CGV172" s="7"/>
      <c r="CGW172" s="7"/>
      <c r="CGX172" s="7"/>
      <c r="CGY172" s="7"/>
      <c r="CGZ172" s="7"/>
      <c r="CHA172" s="7"/>
      <c r="CHB172" s="7"/>
      <c r="CHC172" s="7"/>
      <c r="CHD172" s="7"/>
      <c r="CHE172" s="7"/>
      <c r="CHF172" s="7"/>
      <c r="CHG172" s="7"/>
      <c r="CHH172" s="7"/>
      <c r="CHI172" s="7"/>
      <c r="CHJ172" s="7"/>
      <c r="CHK172" s="7"/>
      <c r="CHL172" s="7"/>
      <c r="CHM172" s="7"/>
      <c r="CHN172" s="7"/>
      <c r="CHO172" s="7"/>
      <c r="CHP172" s="7"/>
      <c r="CHQ172" s="7"/>
      <c r="CHR172" s="7"/>
      <c r="CHS172" s="7"/>
      <c r="CHT172" s="7"/>
      <c r="CHU172" s="7"/>
      <c r="CHV172" s="7"/>
      <c r="CHW172" s="7"/>
      <c r="CHX172" s="7"/>
      <c r="CHY172" s="7"/>
      <c r="CHZ172" s="7"/>
      <c r="CIA172" s="7"/>
      <c r="CIB172" s="7"/>
      <c r="CIC172" s="7"/>
      <c r="CID172" s="7"/>
      <c r="CIE172" s="7"/>
      <c r="CIF172" s="7"/>
      <c r="CIG172" s="7"/>
      <c r="CIH172" s="7"/>
      <c r="CII172" s="7"/>
      <c r="CIJ172" s="7"/>
      <c r="CIK172" s="7"/>
      <c r="CIL172" s="7"/>
      <c r="CIM172" s="7"/>
      <c r="CIN172" s="7"/>
      <c r="CIO172" s="7"/>
      <c r="CIP172" s="7"/>
      <c r="CIQ172" s="7"/>
      <c r="CIR172" s="7"/>
      <c r="CIS172" s="7"/>
      <c r="CIT172" s="7"/>
      <c r="CIU172" s="7"/>
      <c r="CIV172" s="7"/>
      <c r="CIW172" s="7"/>
      <c r="CIX172" s="7"/>
      <c r="CIY172" s="7"/>
      <c r="CIZ172" s="7"/>
      <c r="CJA172" s="7"/>
      <c r="CJB172" s="7"/>
      <c r="CJC172" s="7"/>
      <c r="CJD172" s="7"/>
      <c r="CJE172" s="7"/>
      <c r="CJF172" s="7"/>
      <c r="CJG172" s="7"/>
      <c r="CJH172" s="7"/>
      <c r="CJI172" s="7"/>
      <c r="CJJ172" s="7"/>
      <c r="CJK172" s="7"/>
      <c r="CJL172" s="7"/>
      <c r="CJM172" s="7"/>
      <c r="CJN172" s="7"/>
      <c r="CJO172" s="7"/>
      <c r="CJP172" s="7"/>
      <c r="CJQ172" s="7"/>
      <c r="CJR172" s="7"/>
      <c r="CJS172" s="7"/>
      <c r="CJT172" s="7"/>
      <c r="CJU172" s="7"/>
      <c r="CJV172" s="7"/>
      <c r="CJW172" s="7"/>
      <c r="CJX172" s="7"/>
      <c r="CJY172" s="7"/>
      <c r="CJZ172" s="7"/>
      <c r="CKA172" s="7"/>
      <c r="CKB172" s="7"/>
      <c r="CKC172" s="7"/>
      <c r="CKD172" s="7"/>
      <c r="CKE172" s="7"/>
      <c r="CKF172" s="7"/>
      <c r="CKG172" s="7"/>
      <c r="CKH172" s="7"/>
      <c r="CKI172" s="7"/>
      <c r="CKJ172" s="7"/>
      <c r="CKK172" s="7"/>
      <c r="CKL172" s="7"/>
      <c r="CKM172" s="7"/>
      <c r="CKN172" s="7"/>
      <c r="CKO172" s="7"/>
      <c r="CKP172" s="7"/>
      <c r="CKQ172" s="7"/>
      <c r="CKR172" s="7"/>
      <c r="CKS172" s="7"/>
      <c r="CKT172" s="7"/>
      <c r="CKU172" s="7"/>
      <c r="CKV172" s="7"/>
      <c r="CKW172" s="7"/>
      <c r="CKX172" s="7"/>
      <c r="CKY172" s="7"/>
      <c r="CKZ172" s="7"/>
      <c r="CLA172" s="7"/>
      <c r="CLB172" s="7"/>
      <c r="CLC172" s="7"/>
      <c r="CLD172" s="7"/>
      <c r="CLE172" s="7"/>
      <c r="CLF172" s="7"/>
      <c r="CLG172" s="7"/>
      <c r="CLH172" s="7"/>
      <c r="CLI172" s="7"/>
      <c r="CLJ172" s="7"/>
      <c r="CLK172" s="7"/>
      <c r="CLL172" s="7"/>
      <c r="CLM172" s="7"/>
      <c r="CLN172" s="7"/>
      <c r="CLO172" s="7"/>
      <c r="CLP172" s="7"/>
      <c r="CLQ172" s="7"/>
      <c r="CLR172" s="7"/>
      <c r="CLS172" s="7"/>
      <c r="CLT172" s="7"/>
      <c r="CLU172" s="7"/>
      <c r="CLV172" s="7"/>
      <c r="CLW172" s="7"/>
      <c r="CLX172" s="7"/>
      <c r="CLY172" s="7"/>
      <c r="CLZ172" s="7"/>
      <c r="CMA172" s="7"/>
      <c r="CMB172" s="7"/>
      <c r="CMC172" s="7"/>
      <c r="CMD172" s="7"/>
      <c r="CME172" s="7"/>
      <c r="CMF172" s="7"/>
      <c r="CMG172" s="7"/>
      <c r="CMH172" s="7"/>
      <c r="CMI172" s="7"/>
      <c r="CMJ172" s="7"/>
      <c r="CMK172" s="7"/>
      <c r="CML172" s="7"/>
      <c r="CMM172" s="7"/>
      <c r="CMN172" s="7"/>
      <c r="CMO172" s="7"/>
      <c r="CMP172" s="7"/>
      <c r="CMQ172" s="7"/>
      <c r="CMR172" s="7"/>
      <c r="CMS172" s="7"/>
      <c r="CMT172" s="7"/>
      <c r="CMU172" s="7"/>
      <c r="CMV172" s="7"/>
      <c r="CMW172" s="7"/>
      <c r="CMX172" s="7"/>
      <c r="CMY172" s="7"/>
      <c r="CMZ172" s="7"/>
      <c r="CNA172" s="7"/>
      <c r="CNB172" s="7"/>
      <c r="CNC172" s="7"/>
      <c r="CND172" s="7"/>
      <c r="CNE172" s="7"/>
      <c r="CNF172" s="7"/>
      <c r="CNG172" s="7"/>
      <c r="CNH172" s="7"/>
      <c r="CNI172" s="7"/>
      <c r="CNJ172" s="7"/>
      <c r="CNK172" s="7"/>
      <c r="CNL172" s="7"/>
      <c r="CNM172" s="7"/>
      <c r="CNN172" s="7"/>
      <c r="CNO172" s="7"/>
      <c r="CNP172" s="7"/>
      <c r="CNQ172" s="7"/>
      <c r="CNR172" s="7"/>
      <c r="CNS172" s="7"/>
      <c r="CNT172" s="7"/>
      <c r="CNU172" s="7"/>
      <c r="CNV172" s="7"/>
      <c r="CNW172" s="7"/>
      <c r="CNX172" s="7"/>
      <c r="CNY172" s="7"/>
      <c r="CNZ172" s="7"/>
      <c r="COA172" s="7"/>
      <c r="COB172" s="7"/>
      <c r="COC172" s="7"/>
      <c r="COD172" s="7"/>
      <c r="COE172" s="7"/>
      <c r="COF172" s="7"/>
      <c r="COG172" s="7"/>
      <c r="COH172" s="7"/>
      <c r="COI172" s="7"/>
      <c r="COJ172" s="7"/>
      <c r="COK172" s="7"/>
      <c r="COL172" s="7"/>
      <c r="COM172" s="7"/>
      <c r="CON172" s="7"/>
      <c r="COO172" s="7"/>
      <c r="COP172" s="7"/>
      <c r="COQ172" s="7"/>
      <c r="COR172" s="7"/>
      <c r="COS172" s="7"/>
      <c r="COT172" s="7"/>
      <c r="COU172" s="7"/>
      <c r="COV172" s="7"/>
      <c r="COW172" s="7"/>
      <c r="COX172" s="7"/>
      <c r="COY172" s="7"/>
      <c r="COZ172" s="7"/>
      <c r="CPA172" s="7"/>
      <c r="CPB172" s="7"/>
      <c r="CPC172" s="7"/>
      <c r="CPD172" s="7"/>
      <c r="CPE172" s="7"/>
      <c r="CPF172" s="7"/>
      <c r="CPG172" s="7"/>
      <c r="CPH172" s="7"/>
      <c r="CPI172" s="7"/>
      <c r="CPJ172" s="7"/>
      <c r="CPK172" s="7"/>
    </row>
    <row r="173" spans="1:2455" ht="55.5" customHeight="1" x14ac:dyDescent="0.25">
      <c r="A173" s="33" t="s">
        <v>75</v>
      </c>
      <c r="B173" s="28" t="s">
        <v>76</v>
      </c>
      <c r="C173" s="29">
        <v>25000</v>
      </c>
      <c r="D173" s="29">
        <v>20000</v>
      </c>
      <c r="E173" s="29">
        <v>0</v>
      </c>
      <c r="F173" s="29">
        <v>0</v>
      </c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  <c r="FJ173" s="7"/>
      <c r="FK173" s="7"/>
      <c r="FL173" s="7"/>
      <c r="FM173" s="7"/>
      <c r="FN173" s="7"/>
      <c r="FO173" s="7"/>
      <c r="FP173" s="7"/>
      <c r="FQ173" s="7"/>
      <c r="FR173" s="7"/>
      <c r="FS173" s="7"/>
      <c r="FT173" s="7"/>
      <c r="FU173" s="7"/>
      <c r="FV173" s="7"/>
      <c r="FW173" s="7"/>
      <c r="FX173" s="7"/>
      <c r="FY173" s="7"/>
      <c r="FZ173" s="7"/>
      <c r="GA173" s="7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  <c r="GN173" s="7"/>
      <c r="GO173" s="7"/>
      <c r="GP173" s="7"/>
      <c r="GQ173" s="7"/>
      <c r="GR173" s="7"/>
      <c r="GS173" s="7"/>
      <c r="GT173" s="7"/>
      <c r="GU173" s="7"/>
      <c r="GV173" s="7"/>
      <c r="GW173" s="7"/>
      <c r="GX173" s="7"/>
      <c r="GY173" s="7"/>
      <c r="GZ173" s="7"/>
      <c r="HA173" s="7"/>
      <c r="HB173" s="7"/>
      <c r="HC173" s="7"/>
      <c r="HD173" s="7"/>
      <c r="HE173" s="7"/>
      <c r="HF173" s="7"/>
      <c r="HG173" s="7"/>
      <c r="HH173" s="7"/>
      <c r="HI173" s="7"/>
      <c r="HJ173" s="7"/>
      <c r="HK173" s="7"/>
      <c r="HL173" s="7"/>
      <c r="HM173" s="7"/>
      <c r="HN173" s="7"/>
      <c r="HO173" s="7"/>
      <c r="HP173" s="7"/>
      <c r="HQ173" s="7"/>
      <c r="HR173" s="7"/>
      <c r="HS173" s="7"/>
      <c r="HT173" s="7"/>
      <c r="HU173" s="7"/>
      <c r="HV173" s="7"/>
      <c r="HW173" s="7"/>
      <c r="HX173" s="7"/>
      <c r="HY173" s="7"/>
      <c r="HZ173" s="7"/>
      <c r="IA173" s="7"/>
      <c r="IB173" s="7"/>
      <c r="IC173" s="7"/>
      <c r="ID173" s="7"/>
      <c r="IE173" s="7"/>
      <c r="IF173" s="7"/>
      <c r="IG173" s="7"/>
      <c r="IH173" s="7"/>
      <c r="II173" s="7"/>
      <c r="IJ173" s="7"/>
      <c r="IK173" s="7"/>
      <c r="IL173" s="7"/>
      <c r="IM173" s="7"/>
      <c r="IN173" s="7"/>
      <c r="IO173" s="7"/>
      <c r="IP173" s="7"/>
      <c r="IQ173" s="7"/>
      <c r="IR173" s="7"/>
      <c r="IS173" s="7"/>
      <c r="IT173" s="7"/>
      <c r="IU173" s="7"/>
      <c r="IV173" s="7"/>
      <c r="IW173" s="7"/>
      <c r="IX173" s="7"/>
      <c r="IY173" s="7"/>
      <c r="IZ173" s="7"/>
      <c r="JA173" s="7"/>
      <c r="JB173" s="7"/>
      <c r="JC173" s="7"/>
      <c r="JD173" s="7"/>
      <c r="JE173" s="7"/>
      <c r="JF173" s="7"/>
      <c r="JG173" s="7"/>
      <c r="JH173" s="7"/>
      <c r="JI173" s="7"/>
      <c r="JJ173" s="7"/>
      <c r="JK173" s="7"/>
      <c r="JL173" s="7"/>
      <c r="JM173" s="7"/>
      <c r="JN173" s="7"/>
      <c r="JO173" s="7"/>
      <c r="JP173" s="7"/>
      <c r="JQ173" s="7"/>
      <c r="JR173" s="7"/>
      <c r="JS173" s="7"/>
      <c r="JT173" s="7"/>
      <c r="JU173" s="7"/>
      <c r="JV173" s="7"/>
      <c r="JW173" s="7"/>
      <c r="JX173" s="7"/>
      <c r="JY173" s="7"/>
      <c r="JZ173" s="7"/>
      <c r="KA173" s="7"/>
      <c r="KB173" s="7"/>
      <c r="KC173" s="7"/>
      <c r="KD173" s="7"/>
      <c r="KE173" s="7"/>
      <c r="KF173" s="7"/>
      <c r="KG173" s="7"/>
      <c r="KH173" s="7"/>
      <c r="KI173" s="7"/>
      <c r="KJ173" s="7"/>
      <c r="KK173" s="7"/>
      <c r="KL173" s="7"/>
      <c r="KM173" s="7"/>
      <c r="KN173" s="7"/>
      <c r="KO173" s="7"/>
      <c r="KP173" s="7"/>
      <c r="KQ173" s="7"/>
      <c r="KR173" s="7"/>
      <c r="KS173" s="7"/>
      <c r="KT173" s="7"/>
      <c r="KU173" s="7"/>
      <c r="KV173" s="7"/>
      <c r="KW173" s="7"/>
      <c r="KX173" s="7"/>
      <c r="KY173" s="7"/>
      <c r="KZ173" s="7"/>
      <c r="LA173" s="7"/>
      <c r="LB173" s="7"/>
      <c r="LC173" s="7"/>
      <c r="LD173" s="7"/>
      <c r="LE173" s="7"/>
      <c r="LF173" s="7"/>
      <c r="LG173" s="7"/>
      <c r="LH173" s="7"/>
      <c r="LI173" s="7"/>
      <c r="LJ173" s="7"/>
      <c r="LK173" s="7"/>
      <c r="LL173" s="7"/>
      <c r="LM173" s="7"/>
      <c r="LN173" s="7"/>
      <c r="LO173" s="7"/>
      <c r="LP173" s="7"/>
      <c r="LQ173" s="7"/>
      <c r="LR173" s="7"/>
      <c r="LS173" s="7"/>
      <c r="LT173" s="7"/>
      <c r="LU173" s="7"/>
      <c r="LV173" s="7"/>
      <c r="LW173" s="7"/>
      <c r="LX173" s="7"/>
      <c r="LY173" s="7"/>
      <c r="LZ173" s="7"/>
      <c r="MA173" s="7"/>
      <c r="MB173" s="7"/>
      <c r="MC173" s="7"/>
      <c r="MD173" s="7"/>
      <c r="ME173" s="7"/>
      <c r="MF173" s="7"/>
      <c r="MG173" s="7"/>
      <c r="MH173" s="7"/>
      <c r="MI173" s="7"/>
      <c r="MJ173" s="7"/>
      <c r="MK173" s="7"/>
      <c r="ML173" s="7"/>
      <c r="MM173" s="7"/>
      <c r="MN173" s="7"/>
      <c r="MO173" s="7"/>
      <c r="MP173" s="7"/>
      <c r="MQ173" s="7"/>
      <c r="MR173" s="7"/>
      <c r="MS173" s="7"/>
      <c r="MT173" s="7"/>
      <c r="MU173" s="7"/>
      <c r="MV173" s="7"/>
      <c r="MW173" s="7"/>
      <c r="MX173" s="7"/>
      <c r="MY173" s="7"/>
      <c r="MZ173" s="7"/>
      <c r="NA173" s="7"/>
      <c r="NB173" s="7"/>
      <c r="NC173" s="7"/>
      <c r="ND173" s="7"/>
      <c r="NE173" s="7"/>
      <c r="NF173" s="7"/>
      <c r="NG173" s="7"/>
      <c r="NH173" s="7"/>
      <c r="NI173" s="7"/>
      <c r="NJ173" s="7"/>
      <c r="NK173" s="7"/>
      <c r="NL173" s="7"/>
      <c r="NM173" s="7"/>
      <c r="NN173" s="7"/>
      <c r="NO173" s="7"/>
      <c r="NP173" s="7"/>
      <c r="NQ173" s="7"/>
      <c r="NR173" s="7"/>
      <c r="NS173" s="7"/>
      <c r="NT173" s="7"/>
      <c r="NU173" s="7"/>
      <c r="NV173" s="7"/>
      <c r="NW173" s="7"/>
      <c r="NX173" s="7"/>
      <c r="NY173" s="7"/>
      <c r="NZ173" s="7"/>
      <c r="OA173" s="7"/>
      <c r="OB173" s="7"/>
      <c r="OC173" s="7"/>
      <c r="OD173" s="7"/>
      <c r="OE173" s="7"/>
      <c r="OF173" s="7"/>
      <c r="OG173" s="7"/>
      <c r="OH173" s="7"/>
      <c r="OI173" s="7"/>
      <c r="OJ173" s="7"/>
      <c r="OK173" s="7"/>
      <c r="OL173" s="7"/>
      <c r="OM173" s="7"/>
      <c r="ON173" s="7"/>
      <c r="OO173" s="7"/>
      <c r="OP173" s="7"/>
      <c r="OQ173" s="7"/>
      <c r="OR173" s="7"/>
      <c r="OS173" s="7"/>
      <c r="OT173" s="7"/>
      <c r="OU173" s="7"/>
      <c r="OV173" s="7"/>
      <c r="OW173" s="7"/>
      <c r="OX173" s="7"/>
      <c r="OY173" s="7"/>
      <c r="OZ173" s="7"/>
      <c r="PA173" s="7"/>
      <c r="PB173" s="7"/>
      <c r="PC173" s="7"/>
      <c r="PD173" s="7"/>
      <c r="PE173" s="7"/>
      <c r="PF173" s="7"/>
      <c r="PG173" s="7"/>
      <c r="PH173" s="7"/>
      <c r="PI173" s="7"/>
      <c r="PJ173" s="7"/>
      <c r="PK173" s="7"/>
      <c r="PL173" s="7"/>
      <c r="PM173" s="7"/>
      <c r="PN173" s="7"/>
      <c r="PO173" s="7"/>
      <c r="PP173" s="7"/>
      <c r="PQ173" s="7"/>
      <c r="PR173" s="7"/>
      <c r="PS173" s="7"/>
      <c r="PT173" s="7"/>
      <c r="PU173" s="7"/>
      <c r="PV173" s="7"/>
      <c r="PW173" s="7"/>
      <c r="PX173" s="7"/>
      <c r="PY173" s="7"/>
      <c r="PZ173" s="7"/>
      <c r="QA173" s="7"/>
      <c r="QB173" s="7"/>
      <c r="QC173" s="7"/>
      <c r="QD173" s="7"/>
      <c r="QE173" s="7"/>
      <c r="QF173" s="7"/>
      <c r="QG173" s="7"/>
      <c r="QH173" s="7"/>
      <c r="QI173" s="7"/>
      <c r="QJ173" s="7"/>
      <c r="QK173" s="7"/>
      <c r="QL173" s="7"/>
      <c r="QM173" s="7"/>
      <c r="QN173" s="7"/>
      <c r="QO173" s="7"/>
      <c r="QP173" s="7"/>
      <c r="QQ173" s="7"/>
      <c r="QR173" s="7"/>
      <c r="QS173" s="7"/>
      <c r="QT173" s="7"/>
      <c r="QU173" s="7"/>
      <c r="QV173" s="7"/>
      <c r="QW173" s="7"/>
      <c r="QX173" s="7"/>
      <c r="QY173" s="7"/>
      <c r="QZ173" s="7"/>
      <c r="RA173" s="7"/>
      <c r="RB173" s="7"/>
      <c r="RC173" s="7"/>
      <c r="RD173" s="7"/>
      <c r="RE173" s="7"/>
      <c r="RF173" s="7"/>
      <c r="RG173" s="7"/>
      <c r="RH173" s="7"/>
      <c r="RI173" s="7"/>
      <c r="RJ173" s="7"/>
      <c r="RK173" s="7"/>
      <c r="RL173" s="7"/>
      <c r="RM173" s="7"/>
      <c r="RN173" s="7"/>
      <c r="RO173" s="7"/>
      <c r="RP173" s="7"/>
      <c r="RQ173" s="7"/>
      <c r="RR173" s="7"/>
      <c r="RS173" s="7"/>
      <c r="RT173" s="7"/>
      <c r="RU173" s="7"/>
      <c r="RV173" s="7"/>
      <c r="RW173" s="7"/>
      <c r="RX173" s="7"/>
      <c r="RY173" s="7"/>
      <c r="RZ173" s="7"/>
      <c r="SA173" s="7"/>
      <c r="SB173" s="7"/>
      <c r="SC173" s="7"/>
      <c r="SD173" s="7"/>
      <c r="SE173" s="7"/>
      <c r="SF173" s="7"/>
      <c r="SG173" s="7"/>
      <c r="SH173" s="7"/>
      <c r="SI173" s="7"/>
      <c r="SJ173" s="7"/>
      <c r="SK173" s="7"/>
      <c r="SL173" s="7"/>
      <c r="SM173" s="7"/>
      <c r="SN173" s="7"/>
      <c r="SO173" s="7"/>
      <c r="SP173" s="7"/>
      <c r="SQ173" s="7"/>
      <c r="SR173" s="7"/>
      <c r="SS173" s="7"/>
      <c r="ST173" s="7"/>
      <c r="SU173" s="7"/>
      <c r="SV173" s="7"/>
      <c r="SW173" s="7"/>
      <c r="SX173" s="7"/>
      <c r="SY173" s="7"/>
      <c r="SZ173" s="7"/>
      <c r="TA173" s="7"/>
      <c r="TB173" s="7"/>
      <c r="TC173" s="7"/>
      <c r="TD173" s="7"/>
      <c r="TE173" s="7"/>
      <c r="TF173" s="7"/>
      <c r="TG173" s="7"/>
      <c r="TH173" s="7"/>
      <c r="TI173" s="7"/>
      <c r="TJ173" s="7"/>
      <c r="TK173" s="7"/>
      <c r="TL173" s="7"/>
      <c r="TM173" s="7"/>
      <c r="TN173" s="7"/>
      <c r="TO173" s="7"/>
      <c r="TP173" s="7"/>
      <c r="TQ173" s="7"/>
      <c r="TR173" s="7"/>
      <c r="TS173" s="7"/>
      <c r="TT173" s="7"/>
      <c r="TU173" s="7"/>
      <c r="TV173" s="7"/>
      <c r="TW173" s="7"/>
      <c r="TX173" s="7"/>
      <c r="TY173" s="7"/>
      <c r="TZ173" s="7"/>
      <c r="UA173" s="7"/>
      <c r="UB173" s="7"/>
      <c r="UC173" s="7"/>
      <c r="UD173" s="7"/>
      <c r="UE173" s="7"/>
      <c r="UF173" s="7"/>
      <c r="UG173" s="7"/>
      <c r="UH173" s="7"/>
      <c r="UI173" s="7"/>
      <c r="UJ173" s="7"/>
      <c r="UK173" s="7"/>
      <c r="UL173" s="7"/>
      <c r="UM173" s="7"/>
      <c r="UN173" s="7"/>
      <c r="UO173" s="7"/>
      <c r="UP173" s="7"/>
      <c r="UQ173" s="7"/>
      <c r="UR173" s="7"/>
      <c r="US173" s="7"/>
      <c r="UT173" s="7"/>
      <c r="UU173" s="7"/>
      <c r="UV173" s="7"/>
      <c r="UW173" s="7"/>
      <c r="UX173" s="7"/>
      <c r="UY173" s="7"/>
      <c r="UZ173" s="7"/>
      <c r="VA173" s="7"/>
      <c r="VB173" s="7"/>
      <c r="VC173" s="7"/>
      <c r="VD173" s="7"/>
      <c r="VE173" s="7"/>
      <c r="VF173" s="7"/>
      <c r="VG173" s="7"/>
      <c r="VH173" s="7"/>
      <c r="VI173" s="7"/>
      <c r="VJ173" s="7"/>
      <c r="VK173" s="7"/>
      <c r="VL173" s="7"/>
      <c r="VM173" s="7"/>
      <c r="VN173" s="7"/>
      <c r="VO173" s="7"/>
      <c r="VP173" s="7"/>
      <c r="VQ173" s="7"/>
      <c r="VR173" s="7"/>
      <c r="VS173" s="7"/>
      <c r="VT173" s="7"/>
      <c r="VU173" s="7"/>
      <c r="VV173" s="7"/>
      <c r="VW173" s="7"/>
      <c r="VX173" s="7"/>
      <c r="VY173" s="7"/>
      <c r="VZ173" s="7"/>
      <c r="WA173" s="7"/>
      <c r="WB173" s="7"/>
      <c r="WC173" s="7"/>
      <c r="WD173" s="7"/>
      <c r="WE173" s="7"/>
      <c r="WF173" s="7"/>
      <c r="WG173" s="7"/>
      <c r="WH173" s="7"/>
      <c r="WI173" s="7"/>
      <c r="WJ173" s="7"/>
      <c r="WK173" s="7"/>
      <c r="WL173" s="7"/>
      <c r="WM173" s="7"/>
      <c r="WN173" s="7"/>
      <c r="WO173" s="7"/>
      <c r="WP173" s="7"/>
      <c r="WQ173" s="7"/>
      <c r="WR173" s="7"/>
      <c r="WS173" s="7"/>
      <c r="WT173" s="7"/>
      <c r="WU173" s="7"/>
      <c r="WV173" s="7"/>
      <c r="WW173" s="7"/>
      <c r="WX173" s="7"/>
      <c r="WY173" s="7"/>
      <c r="WZ173" s="7"/>
      <c r="XA173" s="7"/>
      <c r="XB173" s="7"/>
      <c r="XC173" s="7"/>
      <c r="XD173" s="7"/>
      <c r="XE173" s="7"/>
      <c r="XF173" s="7"/>
      <c r="XG173" s="7"/>
      <c r="XH173" s="7"/>
      <c r="XI173" s="7"/>
      <c r="XJ173" s="7"/>
      <c r="XK173" s="7"/>
      <c r="XL173" s="7"/>
      <c r="XM173" s="7"/>
      <c r="XN173" s="7"/>
      <c r="XO173" s="7"/>
      <c r="XP173" s="7"/>
      <c r="XQ173" s="7"/>
      <c r="XR173" s="7"/>
      <c r="XS173" s="7"/>
      <c r="XT173" s="7"/>
      <c r="XU173" s="7"/>
      <c r="XV173" s="7"/>
      <c r="XW173" s="7"/>
      <c r="XX173" s="7"/>
      <c r="XY173" s="7"/>
      <c r="XZ173" s="7"/>
      <c r="YA173" s="7"/>
      <c r="YB173" s="7"/>
      <c r="YC173" s="7"/>
      <c r="YD173" s="7"/>
      <c r="YE173" s="7"/>
      <c r="YF173" s="7"/>
      <c r="YG173" s="7"/>
      <c r="YH173" s="7"/>
      <c r="YI173" s="7"/>
      <c r="YJ173" s="7"/>
      <c r="YK173" s="7"/>
      <c r="YL173" s="7"/>
      <c r="YM173" s="7"/>
      <c r="YN173" s="7"/>
      <c r="YO173" s="7"/>
      <c r="YP173" s="7"/>
      <c r="YQ173" s="7"/>
      <c r="YR173" s="7"/>
      <c r="YS173" s="7"/>
      <c r="YT173" s="7"/>
      <c r="YU173" s="7"/>
      <c r="YV173" s="7"/>
      <c r="YW173" s="7"/>
      <c r="YX173" s="7"/>
      <c r="YY173" s="7"/>
      <c r="YZ173" s="7"/>
      <c r="ZA173" s="7"/>
      <c r="ZB173" s="7"/>
      <c r="ZC173" s="7"/>
      <c r="ZD173" s="7"/>
      <c r="ZE173" s="7"/>
      <c r="ZF173" s="7"/>
      <c r="ZG173" s="7"/>
      <c r="ZH173" s="7"/>
      <c r="ZI173" s="7"/>
      <c r="ZJ173" s="7"/>
      <c r="ZK173" s="7"/>
      <c r="ZL173" s="7"/>
      <c r="ZM173" s="7"/>
      <c r="ZN173" s="7"/>
      <c r="ZO173" s="7"/>
      <c r="ZP173" s="7"/>
      <c r="ZQ173" s="7"/>
      <c r="ZR173" s="7"/>
      <c r="ZS173" s="7"/>
      <c r="ZT173" s="7"/>
      <c r="ZU173" s="7"/>
      <c r="ZV173" s="7"/>
      <c r="ZW173" s="7"/>
      <c r="ZX173" s="7"/>
      <c r="ZY173" s="7"/>
      <c r="ZZ173" s="7"/>
      <c r="AAA173" s="7"/>
      <c r="AAB173" s="7"/>
      <c r="AAC173" s="7"/>
      <c r="AAD173" s="7"/>
      <c r="AAE173" s="7"/>
      <c r="AAF173" s="7"/>
      <c r="AAG173" s="7"/>
      <c r="AAH173" s="7"/>
      <c r="AAI173" s="7"/>
      <c r="AAJ173" s="7"/>
      <c r="AAK173" s="7"/>
      <c r="AAL173" s="7"/>
      <c r="AAM173" s="7"/>
      <c r="AAN173" s="7"/>
      <c r="AAO173" s="7"/>
      <c r="AAP173" s="7"/>
      <c r="AAQ173" s="7"/>
      <c r="AAR173" s="7"/>
      <c r="AAS173" s="7"/>
      <c r="AAT173" s="7"/>
      <c r="AAU173" s="7"/>
      <c r="AAV173" s="7"/>
      <c r="AAW173" s="7"/>
      <c r="AAX173" s="7"/>
      <c r="AAY173" s="7"/>
      <c r="AAZ173" s="7"/>
      <c r="ABA173" s="7"/>
      <c r="ABB173" s="7"/>
      <c r="ABC173" s="7"/>
      <c r="ABD173" s="7"/>
      <c r="ABE173" s="7"/>
      <c r="ABF173" s="7"/>
      <c r="ABG173" s="7"/>
      <c r="ABH173" s="7"/>
      <c r="ABI173" s="7"/>
      <c r="ABJ173" s="7"/>
      <c r="ABK173" s="7"/>
      <c r="ABL173" s="7"/>
      <c r="ABM173" s="7"/>
      <c r="ABN173" s="7"/>
      <c r="ABO173" s="7"/>
      <c r="ABP173" s="7"/>
      <c r="ABQ173" s="7"/>
      <c r="ABR173" s="7"/>
      <c r="ABS173" s="7"/>
      <c r="ABT173" s="7"/>
      <c r="ABU173" s="7"/>
      <c r="ABV173" s="7"/>
      <c r="ABW173" s="7"/>
      <c r="ABX173" s="7"/>
      <c r="ABY173" s="7"/>
      <c r="ABZ173" s="7"/>
      <c r="ACA173" s="7"/>
      <c r="ACB173" s="7"/>
      <c r="ACC173" s="7"/>
      <c r="ACD173" s="7"/>
      <c r="ACE173" s="7"/>
      <c r="ACF173" s="7"/>
      <c r="ACG173" s="7"/>
      <c r="ACH173" s="7"/>
      <c r="ACI173" s="7"/>
      <c r="ACJ173" s="7"/>
      <c r="ACK173" s="7"/>
      <c r="ACL173" s="7"/>
      <c r="ACM173" s="7"/>
      <c r="ACN173" s="7"/>
      <c r="ACO173" s="7"/>
      <c r="ACP173" s="7"/>
      <c r="ACQ173" s="7"/>
      <c r="ACR173" s="7"/>
      <c r="ACS173" s="7"/>
      <c r="ACT173" s="7"/>
      <c r="ACU173" s="7"/>
      <c r="ACV173" s="7"/>
      <c r="ACW173" s="7"/>
      <c r="ACX173" s="7"/>
      <c r="ACY173" s="7"/>
      <c r="ACZ173" s="7"/>
      <c r="ADA173" s="7"/>
      <c r="ADB173" s="7"/>
      <c r="ADC173" s="7"/>
      <c r="ADD173" s="7"/>
      <c r="ADE173" s="7"/>
      <c r="ADF173" s="7"/>
      <c r="ADG173" s="7"/>
      <c r="ADH173" s="7"/>
      <c r="ADI173" s="7"/>
      <c r="ADJ173" s="7"/>
      <c r="ADK173" s="7"/>
      <c r="ADL173" s="7"/>
      <c r="ADM173" s="7"/>
      <c r="ADN173" s="7"/>
      <c r="ADO173" s="7"/>
      <c r="ADP173" s="7"/>
      <c r="ADQ173" s="7"/>
      <c r="ADR173" s="7"/>
      <c r="ADS173" s="7"/>
      <c r="ADT173" s="7"/>
      <c r="ADU173" s="7"/>
      <c r="ADV173" s="7"/>
      <c r="ADW173" s="7"/>
      <c r="ADX173" s="7"/>
      <c r="ADY173" s="7"/>
      <c r="ADZ173" s="7"/>
      <c r="AEA173" s="7"/>
      <c r="AEB173" s="7"/>
      <c r="AEC173" s="7"/>
      <c r="AED173" s="7"/>
      <c r="AEE173" s="7"/>
      <c r="AEF173" s="7"/>
      <c r="AEG173" s="7"/>
      <c r="AEH173" s="7"/>
      <c r="AEI173" s="7"/>
      <c r="AEJ173" s="7"/>
      <c r="AEK173" s="7"/>
      <c r="AEL173" s="7"/>
      <c r="AEM173" s="7"/>
      <c r="AEN173" s="7"/>
      <c r="AEO173" s="7"/>
      <c r="AEP173" s="7"/>
      <c r="AEQ173" s="7"/>
      <c r="AER173" s="7"/>
      <c r="AES173" s="7"/>
      <c r="AET173" s="7"/>
      <c r="AEU173" s="7"/>
      <c r="AEV173" s="7"/>
      <c r="AEW173" s="7"/>
      <c r="AEX173" s="7"/>
      <c r="AEY173" s="7"/>
      <c r="AEZ173" s="7"/>
      <c r="AFA173" s="7"/>
      <c r="AFB173" s="7"/>
      <c r="AFC173" s="7"/>
      <c r="AFD173" s="7"/>
      <c r="AFE173" s="7"/>
      <c r="AFF173" s="7"/>
      <c r="AFG173" s="7"/>
      <c r="AFH173" s="7"/>
      <c r="AFI173" s="7"/>
      <c r="AFJ173" s="7"/>
      <c r="AFK173" s="7"/>
      <c r="AFL173" s="7"/>
      <c r="AFM173" s="7"/>
      <c r="AFN173" s="7"/>
      <c r="AFO173" s="7"/>
      <c r="AFP173" s="7"/>
      <c r="AFQ173" s="7"/>
      <c r="AFR173" s="7"/>
      <c r="AFS173" s="7"/>
      <c r="AFT173" s="7"/>
      <c r="AFU173" s="7"/>
      <c r="AFV173" s="7"/>
      <c r="AFW173" s="7"/>
      <c r="AFX173" s="7"/>
      <c r="AFY173" s="7"/>
      <c r="AFZ173" s="7"/>
      <c r="AGA173" s="7"/>
      <c r="AGB173" s="7"/>
      <c r="AGC173" s="7"/>
      <c r="AGD173" s="7"/>
      <c r="AGE173" s="7"/>
      <c r="AGF173" s="7"/>
      <c r="AGG173" s="7"/>
      <c r="AGH173" s="7"/>
      <c r="AGI173" s="7"/>
      <c r="AGJ173" s="7"/>
      <c r="AGK173" s="7"/>
      <c r="AGL173" s="7"/>
      <c r="AGM173" s="7"/>
      <c r="AGN173" s="7"/>
      <c r="AGO173" s="7"/>
      <c r="AGP173" s="7"/>
      <c r="AGQ173" s="7"/>
      <c r="AGR173" s="7"/>
      <c r="AGS173" s="7"/>
      <c r="AGT173" s="7"/>
      <c r="AGU173" s="7"/>
      <c r="AGV173" s="7"/>
      <c r="AGW173" s="7"/>
      <c r="AGX173" s="7"/>
      <c r="AGY173" s="7"/>
      <c r="AGZ173" s="7"/>
      <c r="AHA173" s="7"/>
      <c r="AHB173" s="7"/>
      <c r="AHC173" s="7"/>
      <c r="AHD173" s="7"/>
      <c r="AHE173" s="7"/>
      <c r="AHF173" s="7"/>
      <c r="AHG173" s="7"/>
      <c r="AHH173" s="7"/>
      <c r="AHI173" s="7"/>
      <c r="AHJ173" s="7"/>
      <c r="AHK173" s="7"/>
      <c r="AHL173" s="7"/>
      <c r="AHM173" s="7"/>
      <c r="AHN173" s="7"/>
      <c r="AHO173" s="7"/>
      <c r="AHP173" s="7"/>
      <c r="AHQ173" s="7"/>
      <c r="AHR173" s="7"/>
      <c r="AHS173" s="7"/>
      <c r="AHT173" s="7"/>
      <c r="AHU173" s="7"/>
      <c r="AHV173" s="7"/>
      <c r="AHW173" s="7"/>
      <c r="AHX173" s="7"/>
      <c r="AHY173" s="7"/>
      <c r="AHZ173" s="7"/>
      <c r="AIA173" s="7"/>
      <c r="AIB173" s="7"/>
      <c r="AIC173" s="7"/>
      <c r="AID173" s="7"/>
      <c r="AIE173" s="7"/>
      <c r="AIF173" s="7"/>
      <c r="AIG173" s="7"/>
      <c r="AIH173" s="7"/>
      <c r="AII173" s="7"/>
      <c r="AIJ173" s="7"/>
      <c r="AIK173" s="7"/>
      <c r="AIL173" s="7"/>
      <c r="AIM173" s="7"/>
      <c r="AIN173" s="7"/>
      <c r="AIO173" s="7"/>
      <c r="AIP173" s="7"/>
      <c r="AIQ173" s="7"/>
      <c r="AIR173" s="7"/>
      <c r="AIS173" s="7"/>
      <c r="AIT173" s="7"/>
      <c r="AIU173" s="7"/>
      <c r="AIV173" s="7"/>
      <c r="AIW173" s="7"/>
      <c r="AIX173" s="7"/>
      <c r="AIY173" s="7"/>
      <c r="AIZ173" s="7"/>
      <c r="AJA173" s="7"/>
      <c r="AJB173" s="7"/>
      <c r="AJC173" s="7"/>
      <c r="AJD173" s="7"/>
      <c r="AJE173" s="7"/>
      <c r="AJF173" s="7"/>
      <c r="AJG173" s="7"/>
      <c r="AJH173" s="7"/>
      <c r="AJI173" s="7"/>
      <c r="AJJ173" s="7"/>
      <c r="AJK173" s="7"/>
      <c r="AJL173" s="7"/>
      <c r="AJM173" s="7"/>
      <c r="AJN173" s="7"/>
      <c r="AJO173" s="7"/>
      <c r="AJP173" s="7"/>
      <c r="AJQ173" s="7"/>
      <c r="AJR173" s="7"/>
      <c r="AJS173" s="7"/>
      <c r="AJT173" s="7"/>
      <c r="AJU173" s="7"/>
      <c r="AJV173" s="7"/>
      <c r="AJW173" s="7"/>
      <c r="AJX173" s="7"/>
      <c r="AJY173" s="7"/>
      <c r="AJZ173" s="7"/>
      <c r="AKA173" s="7"/>
      <c r="AKB173" s="7"/>
      <c r="AKC173" s="7"/>
      <c r="AKD173" s="7"/>
      <c r="AKE173" s="7"/>
      <c r="AKF173" s="7"/>
      <c r="AKG173" s="7"/>
      <c r="AKH173" s="7"/>
      <c r="AKI173" s="7"/>
      <c r="AKJ173" s="7"/>
      <c r="AKK173" s="7"/>
      <c r="AKL173" s="7"/>
      <c r="AKM173" s="7"/>
      <c r="AKN173" s="7"/>
      <c r="AKO173" s="7"/>
      <c r="AKP173" s="7"/>
      <c r="AKQ173" s="7"/>
      <c r="AKR173" s="7"/>
      <c r="AKS173" s="7"/>
      <c r="AKT173" s="7"/>
      <c r="AKU173" s="7"/>
      <c r="AKV173" s="7"/>
      <c r="AKW173" s="7"/>
      <c r="AKX173" s="7"/>
      <c r="AKY173" s="7"/>
      <c r="AKZ173" s="7"/>
      <c r="ALA173" s="7"/>
      <c r="ALB173" s="7"/>
      <c r="ALC173" s="7"/>
      <c r="ALD173" s="7"/>
      <c r="ALE173" s="7"/>
      <c r="ALF173" s="7"/>
      <c r="ALG173" s="7"/>
      <c r="ALH173" s="7"/>
      <c r="ALI173" s="7"/>
      <c r="ALJ173" s="7"/>
      <c r="ALK173" s="7"/>
      <c r="ALL173" s="7"/>
      <c r="ALM173" s="7"/>
      <c r="ALN173" s="7"/>
      <c r="ALO173" s="7"/>
      <c r="ALP173" s="7"/>
      <c r="ALQ173" s="7"/>
      <c r="ALR173" s="7"/>
      <c r="ALS173" s="7"/>
      <c r="ALT173" s="7"/>
      <c r="ALU173" s="7"/>
      <c r="ALV173" s="7"/>
      <c r="ALW173" s="7"/>
      <c r="ALX173" s="7"/>
      <c r="ALY173" s="7"/>
      <c r="ALZ173" s="7"/>
      <c r="AMA173" s="7"/>
      <c r="AMB173" s="7"/>
      <c r="AMC173" s="7"/>
      <c r="AMD173" s="7"/>
      <c r="AME173" s="7"/>
      <c r="AMF173" s="7"/>
      <c r="AMG173" s="7"/>
      <c r="AMH173" s="7"/>
      <c r="AMI173" s="7"/>
      <c r="AMJ173" s="7"/>
      <c r="AMK173" s="7"/>
      <c r="AML173" s="7"/>
      <c r="AMM173" s="7"/>
      <c r="AMN173" s="7"/>
      <c r="AMO173" s="7"/>
      <c r="AMP173" s="7"/>
      <c r="AMQ173" s="7"/>
      <c r="AMR173" s="7"/>
      <c r="AMS173" s="7"/>
      <c r="AMT173" s="7"/>
      <c r="AMU173" s="7"/>
      <c r="AMV173" s="7"/>
      <c r="AMW173" s="7"/>
      <c r="AMX173" s="7"/>
      <c r="AMY173" s="7"/>
      <c r="AMZ173" s="7"/>
      <c r="ANA173" s="7"/>
      <c r="ANB173" s="7"/>
      <c r="ANC173" s="7"/>
      <c r="AND173" s="7"/>
      <c r="ANE173" s="7"/>
      <c r="ANF173" s="7"/>
      <c r="ANG173" s="7"/>
      <c r="ANH173" s="7"/>
      <c r="ANI173" s="7"/>
      <c r="ANJ173" s="7"/>
      <c r="ANK173" s="7"/>
      <c r="ANL173" s="7"/>
      <c r="ANM173" s="7"/>
      <c r="ANN173" s="7"/>
      <c r="ANO173" s="7"/>
      <c r="ANP173" s="7"/>
      <c r="ANQ173" s="7"/>
      <c r="ANR173" s="7"/>
      <c r="ANS173" s="7"/>
      <c r="ANT173" s="7"/>
      <c r="ANU173" s="7"/>
      <c r="ANV173" s="7"/>
      <c r="ANW173" s="7"/>
      <c r="ANX173" s="7"/>
      <c r="ANY173" s="7"/>
      <c r="ANZ173" s="7"/>
      <c r="AOA173" s="7"/>
      <c r="AOB173" s="7"/>
      <c r="AOC173" s="7"/>
      <c r="AOD173" s="7"/>
      <c r="AOE173" s="7"/>
      <c r="AOF173" s="7"/>
      <c r="AOG173" s="7"/>
      <c r="AOH173" s="7"/>
      <c r="AOI173" s="7"/>
      <c r="AOJ173" s="7"/>
      <c r="AOK173" s="7"/>
      <c r="AOL173" s="7"/>
      <c r="AOM173" s="7"/>
      <c r="AON173" s="7"/>
      <c r="AOO173" s="7"/>
      <c r="AOP173" s="7"/>
      <c r="AOQ173" s="7"/>
      <c r="AOR173" s="7"/>
      <c r="AOS173" s="7"/>
      <c r="AOT173" s="7"/>
      <c r="AOU173" s="7"/>
      <c r="AOV173" s="7"/>
      <c r="AOW173" s="7"/>
      <c r="AOX173" s="7"/>
      <c r="AOY173" s="7"/>
      <c r="AOZ173" s="7"/>
      <c r="APA173" s="7"/>
      <c r="APB173" s="7"/>
      <c r="APC173" s="7"/>
      <c r="APD173" s="7"/>
      <c r="APE173" s="7"/>
      <c r="APF173" s="7"/>
      <c r="APG173" s="7"/>
      <c r="APH173" s="7"/>
      <c r="API173" s="7"/>
      <c r="APJ173" s="7"/>
      <c r="APK173" s="7"/>
      <c r="APL173" s="7"/>
      <c r="APM173" s="7"/>
      <c r="APN173" s="7"/>
      <c r="APO173" s="7"/>
      <c r="APP173" s="7"/>
      <c r="APQ173" s="7"/>
      <c r="APR173" s="7"/>
      <c r="APS173" s="7"/>
      <c r="APT173" s="7"/>
      <c r="APU173" s="7"/>
      <c r="APV173" s="7"/>
      <c r="APW173" s="7"/>
      <c r="APX173" s="7"/>
      <c r="APY173" s="7"/>
      <c r="APZ173" s="7"/>
      <c r="AQA173" s="7"/>
      <c r="AQB173" s="7"/>
      <c r="AQC173" s="7"/>
      <c r="AQD173" s="7"/>
      <c r="AQE173" s="7"/>
      <c r="AQF173" s="7"/>
      <c r="AQG173" s="7"/>
      <c r="AQH173" s="7"/>
      <c r="AQI173" s="7"/>
      <c r="AQJ173" s="7"/>
      <c r="AQK173" s="7"/>
      <c r="AQL173" s="7"/>
      <c r="AQM173" s="7"/>
      <c r="AQN173" s="7"/>
      <c r="AQO173" s="7"/>
      <c r="AQP173" s="7"/>
      <c r="AQQ173" s="7"/>
      <c r="AQR173" s="7"/>
      <c r="AQS173" s="7"/>
      <c r="AQT173" s="7"/>
      <c r="AQU173" s="7"/>
      <c r="AQV173" s="7"/>
      <c r="AQW173" s="7"/>
      <c r="AQX173" s="7"/>
      <c r="AQY173" s="7"/>
      <c r="AQZ173" s="7"/>
      <c r="ARA173" s="7"/>
      <c r="ARB173" s="7"/>
      <c r="ARC173" s="7"/>
      <c r="ARD173" s="7"/>
      <c r="ARE173" s="7"/>
      <c r="ARF173" s="7"/>
      <c r="ARG173" s="7"/>
      <c r="ARH173" s="7"/>
      <c r="ARI173" s="7"/>
      <c r="ARJ173" s="7"/>
      <c r="ARK173" s="7"/>
      <c r="ARL173" s="7"/>
      <c r="ARM173" s="7"/>
      <c r="ARN173" s="7"/>
      <c r="ARO173" s="7"/>
      <c r="ARP173" s="7"/>
      <c r="ARQ173" s="7"/>
      <c r="ARR173" s="7"/>
      <c r="ARS173" s="7"/>
      <c r="ART173" s="7"/>
      <c r="ARU173" s="7"/>
      <c r="ARV173" s="7"/>
      <c r="ARW173" s="7"/>
      <c r="ARX173" s="7"/>
      <c r="ARY173" s="7"/>
      <c r="ARZ173" s="7"/>
      <c r="ASA173" s="7"/>
      <c r="ASB173" s="7"/>
      <c r="ASC173" s="7"/>
      <c r="ASD173" s="7"/>
      <c r="ASE173" s="7"/>
      <c r="ASF173" s="7"/>
      <c r="ASG173" s="7"/>
      <c r="ASH173" s="7"/>
      <c r="ASI173" s="7"/>
      <c r="ASJ173" s="7"/>
      <c r="ASK173" s="7"/>
      <c r="ASL173" s="7"/>
      <c r="ASM173" s="7"/>
      <c r="ASN173" s="7"/>
      <c r="ASO173" s="7"/>
      <c r="ASP173" s="7"/>
      <c r="ASQ173" s="7"/>
      <c r="ASR173" s="7"/>
      <c r="ASS173" s="7"/>
      <c r="AST173" s="7"/>
      <c r="ASU173" s="7"/>
      <c r="ASV173" s="7"/>
      <c r="ASW173" s="7"/>
      <c r="ASX173" s="7"/>
      <c r="ASY173" s="7"/>
      <c r="ASZ173" s="7"/>
      <c r="ATA173" s="7"/>
      <c r="ATB173" s="7"/>
      <c r="ATC173" s="7"/>
      <c r="ATD173" s="7"/>
      <c r="ATE173" s="7"/>
      <c r="ATF173" s="7"/>
      <c r="ATG173" s="7"/>
      <c r="ATH173" s="7"/>
      <c r="ATI173" s="7"/>
      <c r="ATJ173" s="7"/>
      <c r="ATK173" s="7"/>
      <c r="ATL173" s="7"/>
      <c r="ATM173" s="7"/>
      <c r="ATN173" s="7"/>
      <c r="ATO173" s="7"/>
      <c r="ATP173" s="7"/>
      <c r="ATQ173" s="7"/>
      <c r="ATR173" s="7"/>
      <c r="ATS173" s="7"/>
      <c r="ATT173" s="7"/>
      <c r="ATU173" s="7"/>
      <c r="ATV173" s="7"/>
      <c r="ATW173" s="7"/>
      <c r="ATX173" s="7"/>
      <c r="ATY173" s="7"/>
      <c r="ATZ173" s="7"/>
      <c r="AUA173" s="7"/>
      <c r="AUB173" s="7"/>
      <c r="AUC173" s="7"/>
      <c r="AUD173" s="7"/>
      <c r="AUE173" s="7"/>
      <c r="AUF173" s="7"/>
      <c r="AUG173" s="7"/>
      <c r="AUH173" s="7"/>
      <c r="AUI173" s="7"/>
      <c r="AUJ173" s="7"/>
      <c r="AUK173" s="7"/>
      <c r="AUL173" s="7"/>
      <c r="AUM173" s="7"/>
      <c r="AUN173" s="7"/>
      <c r="AUO173" s="7"/>
      <c r="AUP173" s="7"/>
      <c r="AUQ173" s="7"/>
      <c r="AUR173" s="7"/>
      <c r="AUS173" s="7"/>
      <c r="AUT173" s="7"/>
      <c r="AUU173" s="7"/>
      <c r="AUV173" s="7"/>
      <c r="AUW173" s="7"/>
      <c r="AUX173" s="7"/>
      <c r="AUY173" s="7"/>
      <c r="AUZ173" s="7"/>
      <c r="AVA173" s="7"/>
      <c r="AVB173" s="7"/>
      <c r="AVC173" s="7"/>
      <c r="AVD173" s="7"/>
      <c r="AVE173" s="7"/>
      <c r="AVF173" s="7"/>
      <c r="AVG173" s="7"/>
      <c r="AVH173" s="7"/>
      <c r="AVI173" s="7"/>
      <c r="AVJ173" s="7"/>
      <c r="AVK173" s="7"/>
      <c r="AVL173" s="7"/>
      <c r="AVM173" s="7"/>
      <c r="AVN173" s="7"/>
      <c r="AVO173" s="7"/>
      <c r="AVP173" s="7"/>
      <c r="AVQ173" s="7"/>
      <c r="AVR173" s="7"/>
      <c r="AVS173" s="7"/>
      <c r="AVT173" s="7"/>
      <c r="AVU173" s="7"/>
      <c r="AVV173" s="7"/>
      <c r="AVW173" s="7"/>
      <c r="AVX173" s="7"/>
      <c r="AVY173" s="7"/>
      <c r="AVZ173" s="7"/>
      <c r="AWA173" s="7"/>
      <c r="AWB173" s="7"/>
      <c r="AWC173" s="7"/>
      <c r="AWD173" s="7"/>
      <c r="AWE173" s="7"/>
      <c r="AWF173" s="7"/>
      <c r="AWG173" s="7"/>
      <c r="AWH173" s="7"/>
      <c r="AWI173" s="7"/>
      <c r="AWJ173" s="7"/>
      <c r="AWK173" s="7"/>
      <c r="AWL173" s="7"/>
      <c r="AWM173" s="7"/>
      <c r="AWN173" s="7"/>
      <c r="AWO173" s="7"/>
      <c r="AWP173" s="7"/>
      <c r="AWQ173" s="7"/>
      <c r="AWR173" s="7"/>
      <c r="AWS173" s="7"/>
      <c r="AWT173" s="7"/>
      <c r="AWU173" s="7"/>
      <c r="AWV173" s="7"/>
      <c r="AWW173" s="7"/>
      <c r="AWX173" s="7"/>
      <c r="AWY173" s="7"/>
      <c r="AWZ173" s="7"/>
      <c r="AXA173" s="7"/>
      <c r="AXB173" s="7"/>
      <c r="AXC173" s="7"/>
      <c r="AXD173" s="7"/>
      <c r="AXE173" s="7"/>
      <c r="AXF173" s="7"/>
      <c r="AXG173" s="7"/>
      <c r="AXH173" s="7"/>
      <c r="AXI173" s="7"/>
      <c r="AXJ173" s="7"/>
      <c r="AXK173" s="7"/>
      <c r="AXL173" s="7"/>
      <c r="AXM173" s="7"/>
      <c r="AXN173" s="7"/>
      <c r="AXO173" s="7"/>
      <c r="AXP173" s="7"/>
      <c r="AXQ173" s="7"/>
      <c r="AXR173" s="7"/>
      <c r="AXS173" s="7"/>
      <c r="AXT173" s="7"/>
      <c r="AXU173" s="7"/>
      <c r="AXV173" s="7"/>
      <c r="AXW173" s="7"/>
      <c r="AXX173" s="7"/>
      <c r="AXY173" s="7"/>
      <c r="AXZ173" s="7"/>
      <c r="AYA173" s="7"/>
      <c r="AYB173" s="7"/>
      <c r="AYC173" s="7"/>
      <c r="AYD173" s="7"/>
      <c r="AYE173" s="7"/>
      <c r="AYF173" s="7"/>
      <c r="AYG173" s="7"/>
      <c r="AYH173" s="7"/>
      <c r="AYI173" s="7"/>
      <c r="AYJ173" s="7"/>
      <c r="AYK173" s="7"/>
      <c r="AYL173" s="7"/>
      <c r="AYM173" s="7"/>
      <c r="AYN173" s="7"/>
      <c r="AYO173" s="7"/>
      <c r="AYP173" s="7"/>
      <c r="AYQ173" s="7"/>
      <c r="AYR173" s="7"/>
      <c r="AYS173" s="7"/>
      <c r="AYT173" s="7"/>
      <c r="AYU173" s="7"/>
      <c r="AYV173" s="7"/>
      <c r="AYW173" s="7"/>
      <c r="AYX173" s="7"/>
      <c r="AYY173" s="7"/>
      <c r="AYZ173" s="7"/>
      <c r="AZA173" s="7"/>
      <c r="AZB173" s="7"/>
      <c r="AZC173" s="7"/>
      <c r="AZD173" s="7"/>
      <c r="AZE173" s="7"/>
      <c r="AZF173" s="7"/>
      <c r="AZG173" s="7"/>
      <c r="AZH173" s="7"/>
      <c r="AZI173" s="7"/>
      <c r="AZJ173" s="7"/>
      <c r="AZK173" s="7"/>
      <c r="AZL173" s="7"/>
      <c r="AZM173" s="7"/>
      <c r="AZN173" s="7"/>
      <c r="AZO173" s="7"/>
      <c r="AZP173" s="7"/>
      <c r="AZQ173" s="7"/>
      <c r="AZR173" s="7"/>
      <c r="AZS173" s="7"/>
      <c r="AZT173" s="7"/>
      <c r="AZU173" s="7"/>
      <c r="AZV173" s="7"/>
      <c r="AZW173" s="7"/>
      <c r="AZX173" s="7"/>
      <c r="AZY173" s="7"/>
      <c r="AZZ173" s="7"/>
      <c r="BAA173" s="7"/>
      <c r="BAB173" s="7"/>
      <c r="BAC173" s="7"/>
      <c r="BAD173" s="7"/>
      <c r="BAE173" s="7"/>
      <c r="BAF173" s="7"/>
      <c r="BAG173" s="7"/>
      <c r="BAH173" s="7"/>
      <c r="BAI173" s="7"/>
      <c r="BAJ173" s="7"/>
      <c r="BAK173" s="7"/>
      <c r="BAL173" s="7"/>
      <c r="BAM173" s="7"/>
      <c r="BAN173" s="7"/>
      <c r="BAO173" s="7"/>
      <c r="BAP173" s="7"/>
      <c r="BAQ173" s="7"/>
      <c r="BAR173" s="7"/>
      <c r="BAS173" s="7"/>
      <c r="BAT173" s="7"/>
      <c r="BAU173" s="7"/>
      <c r="BAV173" s="7"/>
      <c r="BAW173" s="7"/>
      <c r="BAX173" s="7"/>
      <c r="BAY173" s="7"/>
      <c r="BAZ173" s="7"/>
      <c r="BBA173" s="7"/>
      <c r="BBB173" s="7"/>
      <c r="BBC173" s="7"/>
      <c r="BBD173" s="7"/>
      <c r="BBE173" s="7"/>
      <c r="BBF173" s="7"/>
      <c r="BBG173" s="7"/>
      <c r="BBH173" s="7"/>
      <c r="BBI173" s="7"/>
      <c r="BBJ173" s="7"/>
      <c r="BBK173" s="7"/>
      <c r="BBL173" s="7"/>
      <c r="BBM173" s="7"/>
      <c r="BBN173" s="7"/>
      <c r="BBO173" s="7"/>
      <c r="BBP173" s="7"/>
      <c r="BBQ173" s="7"/>
      <c r="BBR173" s="7"/>
      <c r="BBS173" s="7"/>
      <c r="BBT173" s="7"/>
      <c r="BBU173" s="7"/>
      <c r="BBV173" s="7"/>
      <c r="BBW173" s="7"/>
      <c r="BBX173" s="7"/>
      <c r="BBY173" s="7"/>
      <c r="BBZ173" s="7"/>
      <c r="BCA173" s="7"/>
      <c r="BCB173" s="7"/>
      <c r="BCC173" s="7"/>
      <c r="BCD173" s="7"/>
      <c r="BCE173" s="7"/>
      <c r="BCF173" s="7"/>
      <c r="BCG173" s="7"/>
      <c r="BCH173" s="7"/>
      <c r="BCI173" s="7"/>
      <c r="BCJ173" s="7"/>
      <c r="BCK173" s="7"/>
      <c r="BCL173" s="7"/>
      <c r="BCM173" s="7"/>
      <c r="BCN173" s="7"/>
      <c r="BCO173" s="7"/>
      <c r="BCP173" s="7"/>
      <c r="BCQ173" s="7"/>
      <c r="BCR173" s="7"/>
      <c r="BCS173" s="7"/>
      <c r="BCT173" s="7"/>
      <c r="BCU173" s="7"/>
      <c r="BCV173" s="7"/>
      <c r="BCW173" s="7"/>
      <c r="BCX173" s="7"/>
      <c r="BCY173" s="7"/>
      <c r="BCZ173" s="7"/>
      <c r="BDA173" s="7"/>
      <c r="BDB173" s="7"/>
      <c r="BDC173" s="7"/>
      <c r="BDD173" s="7"/>
      <c r="BDE173" s="7"/>
      <c r="BDF173" s="7"/>
      <c r="BDG173" s="7"/>
      <c r="BDH173" s="7"/>
      <c r="BDI173" s="7"/>
      <c r="BDJ173" s="7"/>
      <c r="BDK173" s="7"/>
      <c r="BDL173" s="7"/>
      <c r="BDM173" s="7"/>
      <c r="BDN173" s="7"/>
      <c r="BDO173" s="7"/>
      <c r="BDP173" s="7"/>
      <c r="BDQ173" s="7"/>
      <c r="BDR173" s="7"/>
      <c r="BDS173" s="7"/>
      <c r="BDT173" s="7"/>
      <c r="BDU173" s="7"/>
      <c r="BDV173" s="7"/>
      <c r="BDW173" s="7"/>
      <c r="BDX173" s="7"/>
      <c r="BDY173" s="7"/>
      <c r="BDZ173" s="7"/>
      <c r="BEA173" s="7"/>
      <c r="BEB173" s="7"/>
      <c r="BEC173" s="7"/>
      <c r="BED173" s="7"/>
      <c r="BEE173" s="7"/>
      <c r="BEF173" s="7"/>
      <c r="BEG173" s="7"/>
      <c r="BEH173" s="7"/>
      <c r="BEI173" s="7"/>
      <c r="BEJ173" s="7"/>
      <c r="BEK173" s="7"/>
      <c r="BEL173" s="7"/>
      <c r="BEM173" s="7"/>
      <c r="BEN173" s="7"/>
      <c r="BEO173" s="7"/>
      <c r="BEP173" s="7"/>
      <c r="BEQ173" s="7"/>
      <c r="BER173" s="7"/>
      <c r="BES173" s="7"/>
      <c r="BET173" s="7"/>
      <c r="BEU173" s="7"/>
      <c r="BEV173" s="7"/>
      <c r="BEW173" s="7"/>
      <c r="BEX173" s="7"/>
      <c r="BEY173" s="7"/>
      <c r="BEZ173" s="7"/>
      <c r="BFA173" s="7"/>
      <c r="BFB173" s="7"/>
      <c r="BFC173" s="7"/>
      <c r="BFD173" s="7"/>
      <c r="BFE173" s="7"/>
      <c r="BFF173" s="7"/>
      <c r="BFG173" s="7"/>
      <c r="BFH173" s="7"/>
      <c r="BFI173" s="7"/>
      <c r="BFJ173" s="7"/>
      <c r="BFK173" s="7"/>
      <c r="BFL173" s="7"/>
      <c r="BFM173" s="7"/>
      <c r="BFN173" s="7"/>
      <c r="BFO173" s="7"/>
      <c r="BFP173" s="7"/>
      <c r="BFQ173" s="7"/>
      <c r="BFR173" s="7"/>
      <c r="BFS173" s="7"/>
      <c r="BFT173" s="7"/>
      <c r="BFU173" s="7"/>
      <c r="BFV173" s="7"/>
      <c r="BFW173" s="7"/>
      <c r="BFX173" s="7"/>
      <c r="BFY173" s="7"/>
      <c r="BFZ173" s="7"/>
      <c r="BGA173" s="7"/>
      <c r="BGB173" s="7"/>
      <c r="BGC173" s="7"/>
      <c r="BGD173" s="7"/>
      <c r="BGE173" s="7"/>
      <c r="BGF173" s="7"/>
      <c r="BGG173" s="7"/>
      <c r="BGH173" s="7"/>
      <c r="BGI173" s="7"/>
      <c r="BGJ173" s="7"/>
      <c r="BGK173" s="7"/>
      <c r="BGL173" s="7"/>
      <c r="BGM173" s="7"/>
      <c r="BGN173" s="7"/>
      <c r="BGO173" s="7"/>
      <c r="BGP173" s="7"/>
      <c r="BGQ173" s="7"/>
      <c r="BGR173" s="7"/>
      <c r="BGS173" s="7"/>
      <c r="BGT173" s="7"/>
      <c r="BGU173" s="7"/>
      <c r="BGV173" s="7"/>
      <c r="BGW173" s="7"/>
      <c r="BGX173" s="7"/>
      <c r="BGY173" s="7"/>
      <c r="BGZ173" s="7"/>
      <c r="BHA173" s="7"/>
      <c r="BHB173" s="7"/>
      <c r="BHC173" s="7"/>
      <c r="BHD173" s="7"/>
      <c r="BHE173" s="7"/>
      <c r="BHF173" s="7"/>
      <c r="BHG173" s="7"/>
      <c r="BHH173" s="7"/>
      <c r="BHI173" s="7"/>
      <c r="BHJ173" s="7"/>
      <c r="BHK173" s="7"/>
      <c r="BHL173" s="7"/>
      <c r="BHM173" s="7"/>
      <c r="BHN173" s="7"/>
      <c r="BHO173" s="7"/>
      <c r="BHP173" s="7"/>
      <c r="BHQ173" s="7"/>
      <c r="BHR173" s="7"/>
      <c r="BHS173" s="7"/>
      <c r="BHT173" s="7"/>
      <c r="BHU173" s="7"/>
      <c r="BHV173" s="7"/>
      <c r="BHW173" s="7"/>
      <c r="BHX173" s="7"/>
      <c r="BHY173" s="7"/>
      <c r="BHZ173" s="7"/>
      <c r="BIA173" s="7"/>
      <c r="BIB173" s="7"/>
      <c r="BIC173" s="7"/>
      <c r="BID173" s="7"/>
      <c r="BIE173" s="7"/>
      <c r="BIF173" s="7"/>
      <c r="BIG173" s="7"/>
      <c r="BIH173" s="7"/>
      <c r="BII173" s="7"/>
      <c r="BIJ173" s="7"/>
      <c r="BIK173" s="7"/>
      <c r="BIL173" s="7"/>
      <c r="BIM173" s="7"/>
      <c r="BIN173" s="7"/>
      <c r="BIO173" s="7"/>
      <c r="BIP173" s="7"/>
      <c r="BIQ173" s="7"/>
      <c r="BIR173" s="7"/>
      <c r="BIS173" s="7"/>
      <c r="BIT173" s="7"/>
      <c r="BIU173" s="7"/>
      <c r="BIV173" s="7"/>
      <c r="BIW173" s="7"/>
      <c r="BIX173" s="7"/>
      <c r="BIY173" s="7"/>
      <c r="BIZ173" s="7"/>
      <c r="BJA173" s="7"/>
      <c r="BJB173" s="7"/>
      <c r="BJC173" s="7"/>
      <c r="BJD173" s="7"/>
      <c r="BJE173" s="7"/>
      <c r="BJF173" s="7"/>
      <c r="BJG173" s="7"/>
      <c r="BJH173" s="7"/>
      <c r="BJI173" s="7"/>
      <c r="BJJ173" s="7"/>
      <c r="BJK173" s="7"/>
      <c r="BJL173" s="7"/>
      <c r="BJM173" s="7"/>
      <c r="BJN173" s="7"/>
      <c r="BJO173" s="7"/>
      <c r="BJP173" s="7"/>
      <c r="BJQ173" s="7"/>
      <c r="BJR173" s="7"/>
      <c r="BJS173" s="7"/>
      <c r="BJT173" s="7"/>
      <c r="BJU173" s="7"/>
      <c r="BJV173" s="7"/>
      <c r="BJW173" s="7"/>
      <c r="BJX173" s="7"/>
      <c r="BJY173" s="7"/>
      <c r="BJZ173" s="7"/>
      <c r="BKA173" s="7"/>
      <c r="BKB173" s="7"/>
      <c r="BKC173" s="7"/>
      <c r="BKD173" s="7"/>
      <c r="BKE173" s="7"/>
      <c r="BKF173" s="7"/>
      <c r="BKG173" s="7"/>
      <c r="BKH173" s="7"/>
      <c r="BKI173" s="7"/>
      <c r="BKJ173" s="7"/>
      <c r="BKK173" s="7"/>
      <c r="BKL173" s="7"/>
      <c r="BKM173" s="7"/>
      <c r="BKN173" s="7"/>
      <c r="BKO173" s="7"/>
      <c r="BKP173" s="7"/>
      <c r="BKQ173" s="7"/>
      <c r="BKR173" s="7"/>
      <c r="BKS173" s="7"/>
      <c r="BKT173" s="7"/>
      <c r="BKU173" s="7"/>
      <c r="BKV173" s="7"/>
      <c r="BKW173" s="7"/>
      <c r="BKX173" s="7"/>
      <c r="BKY173" s="7"/>
      <c r="BKZ173" s="7"/>
      <c r="BLA173" s="7"/>
      <c r="BLB173" s="7"/>
      <c r="BLC173" s="7"/>
      <c r="BLD173" s="7"/>
      <c r="BLE173" s="7"/>
      <c r="BLF173" s="7"/>
      <c r="BLG173" s="7"/>
      <c r="BLH173" s="7"/>
      <c r="BLI173" s="7"/>
      <c r="BLJ173" s="7"/>
      <c r="BLK173" s="7"/>
      <c r="BLL173" s="7"/>
      <c r="BLM173" s="7"/>
      <c r="BLN173" s="7"/>
      <c r="BLO173" s="7"/>
      <c r="BLP173" s="7"/>
      <c r="BLQ173" s="7"/>
      <c r="BLR173" s="7"/>
      <c r="BLS173" s="7"/>
      <c r="BLT173" s="7"/>
      <c r="BLU173" s="7"/>
      <c r="BLV173" s="7"/>
      <c r="BLW173" s="7"/>
      <c r="BLX173" s="7"/>
      <c r="BLY173" s="7"/>
      <c r="BLZ173" s="7"/>
      <c r="BMA173" s="7"/>
      <c r="BMB173" s="7"/>
      <c r="BMC173" s="7"/>
      <c r="BMD173" s="7"/>
      <c r="BME173" s="7"/>
      <c r="BMF173" s="7"/>
      <c r="BMG173" s="7"/>
      <c r="BMH173" s="7"/>
      <c r="BMI173" s="7"/>
      <c r="BMJ173" s="7"/>
      <c r="BMK173" s="7"/>
      <c r="BML173" s="7"/>
      <c r="BMM173" s="7"/>
      <c r="BMN173" s="7"/>
      <c r="BMO173" s="7"/>
      <c r="BMP173" s="7"/>
      <c r="BMQ173" s="7"/>
      <c r="BMR173" s="7"/>
      <c r="BMS173" s="7"/>
      <c r="BMT173" s="7"/>
      <c r="BMU173" s="7"/>
      <c r="BMV173" s="7"/>
      <c r="BMW173" s="7"/>
      <c r="BMX173" s="7"/>
      <c r="BMY173" s="7"/>
      <c r="BMZ173" s="7"/>
      <c r="BNA173" s="7"/>
      <c r="BNB173" s="7"/>
      <c r="BNC173" s="7"/>
      <c r="BND173" s="7"/>
      <c r="BNE173" s="7"/>
      <c r="BNF173" s="7"/>
      <c r="BNG173" s="7"/>
      <c r="BNH173" s="7"/>
      <c r="BNI173" s="7"/>
      <c r="BNJ173" s="7"/>
      <c r="BNK173" s="7"/>
      <c r="BNL173" s="7"/>
      <c r="BNM173" s="7"/>
      <c r="BNN173" s="7"/>
      <c r="BNO173" s="7"/>
      <c r="BNP173" s="7"/>
      <c r="BNQ173" s="7"/>
      <c r="BNR173" s="7"/>
      <c r="BNS173" s="7"/>
      <c r="BNT173" s="7"/>
      <c r="BNU173" s="7"/>
      <c r="BNV173" s="7"/>
      <c r="BNW173" s="7"/>
      <c r="BNX173" s="7"/>
      <c r="BNY173" s="7"/>
      <c r="BNZ173" s="7"/>
      <c r="BOA173" s="7"/>
      <c r="BOB173" s="7"/>
      <c r="BOC173" s="7"/>
      <c r="BOD173" s="7"/>
      <c r="BOE173" s="7"/>
      <c r="BOF173" s="7"/>
      <c r="BOG173" s="7"/>
      <c r="BOH173" s="7"/>
      <c r="BOI173" s="7"/>
      <c r="BOJ173" s="7"/>
      <c r="BOK173" s="7"/>
      <c r="BOL173" s="7"/>
      <c r="BOM173" s="7"/>
      <c r="BON173" s="7"/>
      <c r="BOO173" s="7"/>
      <c r="BOP173" s="7"/>
      <c r="BOQ173" s="7"/>
      <c r="BOR173" s="7"/>
      <c r="BOS173" s="7"/>
      <c r="BOT173" s="7"/>
      <c r="BOU173" s="7"/>
      <c r="BOV173" s="7"/>
      <c r="BOW173" s="7"/>
      <c r="BOX173" s="7"/>
      <c r="BOY173" s="7"/>
      <c r="BOZ173" s="7"/>
      <c r="BPA173" s="7"/>
      <c r="BPB173" s="7"/>
      <c r="BPC173" s="7"/>
      <c r="BPD173" s="7"/>
      <c r="BPE173" s="7"/>
      <c r="BPF173" s="7"/>
      <c r="BPG173" s="7"/>
      <c r="BPH173" s="7"/>
      <c r="BPI173" s="7"/>
      <c r="BPJ173" s="7"/>
      <c r="BPK173" s="7"/>
      <c r="BPL173" s="7"/>
      <c r="BPM173" s="7"/>
      <c r="BPN173" s="7"/>
      <c r="BPO173" s="7"/>
      <c r="BPP173" s="7"/>
      <c r="BPQ173" s="7"/>
      <c r="BPR173" s="7"/>
      <c r="BPS173" s="7"/>
      <c r="BPT173" s="7"/>
      <c r="BPU173" s="7"/>
      <c r="BPV173" s="7"/>
      <c r="BPW173" s="7"/>
      <c r="BPX173" s="7"/>
      <c r="BPY173" s="7"/>
      <c r="BPZ173" s="7"/>
      <c r="BQA173" s="7"/>
      <c r="BQB173" s="7"/>
      <c r="BQC173" s="7"/>
      <c r="BQD173" s="7"/>
      <c r="BQE173" s="7"/>
      <c r="BQF173" s="7"/>
      <c r="BQG173" s="7"/>
      <c r="BQH173" s="7"/>
      <c r="BQI173" s="7"/>
      <c r="BQJ173" s="7"/>
      <c r="BQK173" s="7"/>
      <c r="BQL173" s="7"/>
      <c r="BQM173" s="7"/>
      <c r="BQN173" s="7"/>
      <c r="BQO173" s="7"/>
      <c r="BQP173" s="7"/>
      <c r="BQQ173" s="7"/>
      <c r="BQR173" s="7"/>
      <c r="BQS173" s="7"/>
      <c r="BQT173" s="7"/>
      <c r="BQU173" s="7"/>
      <c r="BQV173" s="7"/>
      <c r="BQW173" s="7"/>
      <c r="BQX173" s="7"/>
      <c r="BQY173" s="7"/>
      <c r="BQZ173" s="7"/>
      <c r="BRA173" s="7"/>
      <c r="BRB173" s="7"/>
      <c r="BRC173" s="7"/>
      <c r="BRD173" s="7"/>
      <c r="BRE173" s="7"/>
      <c r="BRF173" s="7"/>
      <c r="BRG173" s="7"/>
      <c r="BRH173" s="7"/>
      <c r="BRI173" s="7"/>
      <c r="BRJ173" s="7"/>
      <c r="BRK173" s="7"/>
      <c r="BRL173" s="7"/>
      <c r="BRM173" s="7"/>
      <c r="BRN173" s="7"/>
      <c r="BRO173" s="7"/>
      <c r="BRP173" s="7"/>
      <c r="BRQ173" s="7"/>
      <c r="BRR173" s="7"/>
      <c r="BRS173" s="7"/>
      <c r="BRT173" s="7"/>
      <c r="BRU173" s="7"/>
      <c r="BRV173" s="7"/>
      <c r="BRW173" s="7"/>
      <c r="BRX173" s="7"/>
      <c r="BRY173" s="7"/>
      <c r="BRZ173" s="7"/>
      <c r="BSA173" s="7"/>
      <c r="BSB173" s="7"/>
      <c r="BSC173" s="7"/>
      <c r="BSD173" s="7"/>
      <c r="BSE173" s="7"/>
      <c r="BSF173" s="7"/>
      <c r="BSG173" s="7"/>
      <c r="BSH173" s="7"/>
      <c r="BSI173" s="7"/>
      <c r="BSJ173" s="7"/>
      <c r="BSK173" s="7"/>
      <c r="BSL173" s="7"/>
      <c r="BSM173" s="7"/>
      <c r="BSN173" s="7"/>
      <c r="BSO173" s="7"/>
      <c r="BSP173" s="7"/>
      <c r="BSQ173" s="7"/>
      <c r="BSR173" s="7"/>
      <c r="BSS173" s="7"/>
      <c r="BST173" s="7"/>
      <c r="BSU173" s="7"/>
      <c r="BSV173" s="7"/>
      <c r="BSW173" s="7"/>
      <c r="BSX173" s="7"/>
      <c r="BSY173" s="7"/>
      <c r="BSZ173" s="7"/>
      <c r="BTA173" s="7"/>
      <c r="BTB173" s="7"/>
      <c r="BTC173" s="7"/>
      <c r="BTD173" s="7"/>
      <c r="BTE173" s="7"/>
      <c r="BTF173" s="7"/>
      <c r="BTG173" s="7"/>
      <c r="BTH173" s="7"/>
      <c r="BTI173" s="7"/>
      <c r="BTJ173" s="7"/>
      <c r="BTK173" s="7"/>
      <c r="BTL173" s="7"/>
      <c r="BTM173" s="7"/>
      <c r="BTN173" s="7"/>
      <c r="BTO173" s="7"/>
      <c r="BTP173" s="7"/>
      <c r="BTQ173" s="7"/>
      <c r="BTR173" s="7"/>
      <c r="BTS173" s="7"/>
      <c r="BTT173" s="7"/>
      <c r="BTU173" s="7"/>
      <c r="BTV173" s="7"/>
      <c r="BTW173" s="7"/>
      <c r="BTX173" s="7"/>
      <c r="BTY173" s="7"/>
      <c r="BTZ173" s="7"/>
      <c r="BUA173" s="7"/>
      <c r="BUB173" s="7"/>
      <c r="BUC173" s="7"/>
      <c r="BUD173" s="7"/>
      <c r="BUE173" s="7"/>
      <c r="BUF173" s="7"/>
      <c r="BUG173" s="7"/>
      <c r="BUH173" s="7"/>
      <c r="BUI173" s="7"/>
      <c r="BUJ173" s="7"/>
      <c r="BUK173" s="7"/>
      <c r="BUL173" s="7"/>
      <c r="BUM173" s="7"/>
      <c r="BUN173" s="7"/>
      <c r="BUO173" s="7"/>
      <c r="BUP173" s="7"/>
      <c r="BUQ173" s="7"/>
      <c r="BUR173" s="7"/>
      <c r="BUS173" s="7"/>
      <c r="BUT173" s="7"/>
      <c r="BUU173" s="7"/>
      <c r="BUV173" s="7"/>
      <c r="BUW173" s="7"/>
      <c r="BUX173" s="7"/>
      <c r="BUY173" s="7"/>
      <c r="BUZ173" s="7"/>
      <c r="BVA173" s="7"/>
      <c r="BVB173" s="7"/>
      <c r="BVC173" s="7"/>
      <c r="BVD173" s="7"/>
      <c r="BVE173" s="7"/>
      <c r="BVF173" s="7"/>
      <c r="BVG173" s="7"/>
      <c r="BVH173" s="7"/>
      <c r="BVI173" s="7"/>
      <c r="BVJ173" s="7"/>
      <c r="BVK173" s="7"/>
      <c r="BVL173" s="7"/>
      <c r="BVM173" s="7"/>
      <c r="BVN173" s="7"/>
      <c r="BVO173" s="7"/>
      <c r="BVP173" s="7"/>
      <c r="BVQ173" s="7"/>
      <c r="BVR173" s="7"/>
      <c r="BVS173" s="7"/>
      <c r="BVT173" s="7"/>
      <c r="BVU173" s="7"/>
      <c r="BVV173" s="7"/>
      <c r="BVW173" s="7"/>
      <c r="BVX173" s="7"/>
      <c r="BVY173" s="7"/>
      <c r="BVZ173" s="7"/>
      <c r="BWA173" s="7"/>
      <c r="BWB173" s="7"/>
      <c r="BWC173" s="7"/>
      <c r="BWD173" s="7"/>
      <c r="BWE173" s="7"/>
      <c r="BWF173" s="7"/>
      <c r="BWG173" s="7"/>
      <c r="BWH173" s="7"/>
      <c r="BWI173" s="7"/>
      <c r="BWJ173" s="7"/>
      <c r="BWK173" s="7"/>
      <c r="BWL173" s="7"/>
      <c r="BWM173" s="7"/>
      <c r="BWN173" s="7"/>
      <c r="BWO173" s="7"/>
      <c r="BWP173" s="7"/>
      <c r="BWQ173" s="7"/>
      <c r="BWR173" s="7"/>
      <c r="BWS173" s="7"/>
      <c r="BWT173" s="7"/>
      <c r="BWU173" s="7"/>
      <c r="BWV173" s="7"/>
      <c r="BWW173" s="7"/>
      <c r="BWX173" s="7"/>
      <c r="BWY173" s="7"/>
      <c r="BWZ173" s="7"/>
      <c r="BXA173" s="7"/>
      <c r="BXB173" s="7"/>
      <c r="BXC173" s="7"/>
      <c r="BXD173" s="7"/>
      <c r="BXE173" s="7"/>
      <c r="BXF173" s="7"/>
      <c r="BXG173" s="7"/>
      <c r="BXH173" s="7"/>
      <c r="BXI173" s="7"/>
      <c r="BXJ173" s="7"/>
      <c r="BXK173" s="7"/>
      <c r="BXL173" s="7"/>
      <c r="BXM173" s="7"/>
      <c r="BXN173" s="7"/>
      <c r="BXO173" s="7"/>
      <c r="BXP173" s="7"/>
      <c r="BXQ173" s="7"/>
      <c r="BXR173" s="7"/>
      <c r="BXS173" s="7"/>
      <c r="BXT173" s="7"/>
      <c r="BXU173" s="7"/>
      <c r="BXV173" s="7"/>
      <c r="BXW173" s="7"/>
      <c r="BXX173" s="7"/>
      <c r="BXY173" s="7"/>
      <c r="BXZ173" s="7"/>
      <c r="BYA173" s="7"/>
      <c r="BYB173" s="7"/>
      <c r="BYC173" s="7"/>
      <c r="BYD173" s="7"/>
      <c r="BYE173" s="7"/>
      <c r="BYF173" s="7"/>
      <c r="BYG173" s="7"/>
      <c r="BYH173" s="7"/>
      <c r="BYI173" s="7"/>
      <c r="BYJ173" s="7"/>
      <c r="BYK173" s="7"/>
      <c r="BYL173" s="7"/>
      <c r="BYM173" s="7"/>
      <c r="BYN173" s="7"/>
      <c r="BYO173" s="7"/>
      <c r="BYP173" s="7"/>
      <c r="BYQ173" s="7"/>
      <c r="BYR173" s="7"/>
      <c r="BYS173" s="7"/>
      <c r="BYT173" s="7"/>
      <c r="BYU173" s="7"/>
      <c r="BYV173" s="7"/>
      <c r="BYW173" s="7"/>
      <c r="BYX173" s="7"/>
      <c r="BYY173" s="7"/>
      <c r="BYZ173" s="7"/>
      <c r="BZA173" s="7"/>
      <c r="BZB173" s="7"/>
      <c r="BZC173" s="7"/>
      <c r="BZD173" s="7"/>
      <c r="BZE173" s="7"/>
      <c r="BZF173" s="7"/>
      <c r="BZG173" s="7"/>
      <c r="BZH173" s="7"/>
      <c r="BZI173" s="7"/>
      <c r="BZJ173" s="7"/>
      <c r="BZK173" s="7"/>
      <c r="BZL173" s="7"/>
      <c r="BZM173" s="7"/>
      <c r="BZN173" s="7"/>
      <c r="BZO173" s="7"/>
      <c r="BZP173" s="7"/>
      <c r="BZQ173" s="7"/>
      <c r="BZR173" s="7"/>
      <c r="BZS173" s="7"/>
      <c r="BZT173" s="7"/>
      <c r="BZU173" s="7"/>
      <c r="BZV173" s="7"/>
      <c r="BZW173" s="7"/>
      <c r="BZX173" s="7"/>
      <c r="BZY173" s="7"/>
      <c r="BZZ173" s="7"/>
      <c r="CAA173" s="7"/>
      <c r="CAB173" s="7"/>
      <c r="CAC173" s="7"/>
      <c r="CAD173" s="7"/>
      <c r="CAE173" s="7"/>
      <c r="CAF173" s="7"/>
      <c r="CAG173" s="7"/>
      <c r="CAH173" s="7"/>
      <c r="CAI173" s="7"/>
      <c r="CAJ173" s="7"/>
      <c r="CAK173" s="7"/>
      <c r="CAL173" s="7"/>
      <c r="CAM173" s="7"/>
      <c r="CAN173" s="7"/>
      <c r="CAO173" s="7"/>
      <c r="CAP173" s="7"/>
      <c r="CAQ173" s="7"/>
      <c r="CAR173" s="7"/>
      <c r="CAS173" s="7"/>
      <c r="CAT173" s="7"/>
      <c r="CAU173" s="7"/>
      <c r="CAV173" s="7"/>
      <c r="CAW173" s="7"/>
      <c r="CAX173" s="7"/>
      <c r="CAY173" s="7"/>
      <c r="CAZ173" s="7"/>
      <c r="CBA173" s="7"/>
      <c r="CBB173" s="7"/>
      <c r="CBC173" s="7"/>
      <c r="CBD173" s="7"/>
      <c r="CBE173" s="7"/>
      <c r="CBF173" s="7"/>
      <c r="CBG173" s="7"/>
      <c r="CBH173" s="7"/>
      <c r="CBI173" s="7"/>
      <c r="CBJ173" s="7"/>
      <c r="CBK173" s="7"/>
      <c r="CBL173" s="7"/>
      <c r="CBM173" s="7"/>
      <c r="CBN173" s="7"/>
      <c r="CBO173" s="7"/>
      <c r="CBP173" s="7"/>
      <c r="CBQ173" s="7"/>
      <c r="CBR173" s="7"/>
      <c r="CBS173" s="7"/>
      <c r="CBT173" s="7"/>
      <c r="CBU173" s="7"/>
      <c r="CBV173" s="7"/>
      <c r="CBW173" s="7"/>
      <c r="CBX173" s="7"/>
      <c r="CBY173" s="7"/>
      <c r="CBZ173" s="7"/>
      <c r="CCA173" s="7"/>
      <c r="CCB173" s="7"/>
      <c r="CCC173" s="7"/>
      <c r="CCD173" s="7"/>
      <c r="CCE173" s="7"/>
      <c r="CCF173" s="7"/>
      <c r="CCG173" s="7"/>
      <c r="CCH173" s="7"/>
      <c r="CCI173" s="7"/>
      <c r="CCJ173" s="7"/>
      <c r="CCK173" s="7"/>
      <c r="CCL173" s="7"/>
      <c r="CCM173" s="7"/>
      <c r="CCN173" s="7"/>
      <c r="CCO173" s="7"/>
      <c r="CCP173" s="7"/>
      <c r="CCQ173" s="7"/>
      <c r="CCR173" s="7"/>
      <c r="CCS173" s="7"/>
      <c r="CCT173" s="7"/>
      <c r="CCU173" s="7"/>
      <c r="CCV173" s="7"/>
      <c r="CCW173" s="7"/>
      <c r="CCX173" s="7"/>
      <c r="CCY173" s="7"/>
      <c r="CCZ173" s="7"/>
      <c r="CDA173" s="7"/>
      <c r="CDB173" s="7"/>
      <c r="CDC173" s="7"/>
      <c r="CDD173" s="7"/>
      <c r="CDE173" s="7"/>
      <c r="CDF173" s="7"/>
      <c r="CDG173" s="7"/>
      <c r="CDH173" s="7"/>
      <c r="CDI173" s="7"/>
      <c r="CDJ173" s="7"/>
      <c r="CDK173" s="7"/>
      <c r="CDL173" s="7"/>
      <c r="CDM173" s="7"/>
      <c r="CDN173" s="7"/>
      <c r="CDO173" s="7"/>
      <c r="CDP173" s="7"/>
      <c r="CDQ173" s="7"/>
      <c r="CDR173" s="7"/>
      <c r="CDS173" s="7"/>
      <c r="CDT173" s="7"/>
      <c r="CDU173" s="7"/>
      <c r="CDV173" s="7"/>
      <c r="CDW173" s="7"/>
      <c r="CDX173" s="7"/>
      <c r="CDY173" s="7"/>
      <c r="CDZ173" s="7"/>
      <c r="CEA173" s="7"/>
      <c r="CEB173" s="7"/>
      <c r="CEC173" s="7"/>
      <c r="CED173" s="7"/>
      <c r="CEE173" s="7"/>
      <c r="CEF173" s="7"/>
      <c r="CEG173" s="7"/>
      <c r="CEH173" s="7"/>
      <c r="CEI173" s="7"/>
      <c r="CEJ173" s="7"/>
      <c r="CEK173" s="7"/>
      <c r="CEL173" s="7"/>
      <c r="CEM173" s="7"/>
      <c r="CEN173" s="7"/>
      <c r="CEO173" s="7"/>
      <c r="CEP173" s="7"/>
      <c r="CEQ173" s="7"/>
      <c r="CER173" s="7"/>
      <c r="CES173" s="7"/>
      <c r="CET173" s="7"/>
      <c r="CEU173" s="7"/>
      <c r="CEV173" s="7"/>
      <c r="CEW173" s="7"/>
      <c r="CEX173" s="7"/>
      <c r="CEY173" s="7"/>
      <c r="CEZ173" s="7"/>
      <c r="CFA173" s="7"/>
      <c r="CFB173" s="7"/>
      <c r="CFC173" s="7"/>
      <c r="CFD173" s="7"/>
      <c r="CFE173" s="7"/>
      <c r="CFF173" s="7"/>
      <c r="CFG173" s="7"/>
      <c r="CFH173" s="7"/>
      <c r="CFI173" s="7"/>
      <c r="CFJ173" s="7"/>
      <c r="CFK173" s="7"/>
      <c r="CFL173" s="7"/>
      <c r="CFM173" s="7"/>
      <c r="CFN173" s="7"/>
      <c r="CFO173" s="7"/>
      <c r="CFP173" s="7"/>
      <c r="CFQ173" s="7"/>
      <c r="CFR173" s="7"/>
      <c r="CFS173" s="7"/>
      <c r="CFT173" s="7"/>
      <c r="CFU173" s="7"/>
      <c r="CFV173" s="7"/>
      <c r="CFW173" s="7"/>
      <c r="CFX173" s="7"/>
      <c r="CFY173" s="7"/>
      <c r="CFZ173" s="7"/>
      <c r="CGA173" s="7"/>
      <c r="CGB173" s="7"/>
      <c r="CGC173" s="7"/>
      <c r="CGD173" s="7"/>
      <c r="CGE173" s="7"/>
      <c r="CGF173" s="7"/>
      <c r="CGG173" s="7"/>
      <c r="CGH173" s="7"/>
      <c r="CGI173" s="7"/>
      <c r="CGJ173" s="7"/>
      <c r="CGK173" s="7"/>
      <c r="CGL173" s="7"/>
      <c r="CGM173" s="7"/>
      <c r="CGN173" s="7"/>
      <c r="CGO173" s="7"/>
      <c r="CGP173" s="7"/>
      <c r="CGQ173" s="7"/>
      <c r="CGR173" s="7"/>
      <c r="CGS173" s="7"/>
      <c r="CGT173" s="7"/>
      <c r="CGU173" s="7"/>
      <c r="CGV173" s="7"/>
      <c r="CGW173" s="7"/>
      <c r="CGX173" s="7"/>
      <c r="CGY173" s="7"/>
      <c r="CGZ173" s="7"/>
      <c r="CHA173" s="7"/>
      <c r="CHB173" s="7"/>
      <c r="CHC173" s="7"/>
      <c r="CHD173" s="7"/>
      <c r="CHE173" s="7"/>
      <c r="CHF173" s="7"/>
      <c r="CHG173" s="7"/>
      <c r="CHH173" s="7"/>
      <c r="CHI173" s="7"/>
      <c r="CHJ173" s="7"/>
      <c r="CHK173" s="7"/>
      <c r="CHL173" s="7"/>
      <c r="CHM173" s="7"/>
      <c r="CHN173" s="7"/>
      <c r="CHO173" s="7"/>
      <c r="CHP173" s="7"/>
      <c r="CHQ173" s="7"/>
      <c r="CHR173" s="7"/>
      <c r="CHS173" s="7"/>
      <c r="CHT173" s="7"/>
      <c r="CHU173" s="7"/>
      <c r="CHV173" s="7"/>
      <c r="CHW173" s="7"/>
      <c r="CHX173" s="7"/>
      <c r="CHY173" s="7"/>
      <c r="CHZ173" s="7"/>
      <c r="CIA173" s="7"/>
      <c r="CIB173" s="7"/>
      <c r="CIC173" s="7"/>
      <c r="CID173" s="7"/>
      <c r="CIE173" s="7"/>
      <c r="CIF173" s="7"/>
      <c r="CIG173" s="7"/>
      <c r="CIH173" s="7"/>
      <c r="CII173" s="7"/>
      <c r="CIJ173" s="7"/>
      <c r="CIK173" s="7"/>
      <c r="CIL173" s="7"/>
      <c r="CIM173" s="7"/>
      <c r="CIN173" s="7"/>
      <c r="CIO173" s="7"/>
      <c r="CIP173" s="7"/>
      <c r="CIQ173" s="7"/>
      <c r="CIR173" s="7"/>
      <c r="CIS173" s="7"/>
      <c r="CIT173" s="7"/>
      <c r="CIU173" s="7"/>
      <c r="CIV173" s="7"/>
      <c r="CIW173" s="7"/>
      <c r="CIX173" s="7"/>
      <c r="CIY173" s="7"/>
      <c r="CIZ173" s="7"/>
      <c r="CJA173" s="7"/>
      <c r="CJB173" s="7"/>
      <c r="CJC173" s="7"/>
      <c r="CJD173" s="7"/>
      <c r="CJE173" s="7"/>
      <c r="CJF173" s="7"/>
      <c r="CJG173" s="7"/>
      <c r="CJH173" s="7"/>
      <c r="CJI173" s="7"/>
      <c r="CJJ173" s="7"/>
      <c r="CJK173" s="7"/>
      <c r="CJL173" s="7"/>
      <c r="CJM173" s="7"/>
      <c r="CJN173" s="7"/>
      <c r="CJO173" s="7"/>
      <c r="CJP173" s="7"/>
      <c r="CJQ173" s="7"/>
      <c r="CJR173" s="7"/>
      <c r="CJS173" s="7"/>
      <c r="CJT173" s="7"/>
      <c r="CJU173" s="7"/>
      <c r="CJV173" s="7"/>
      <c r="CJW173" s="7"/>
      <c r="CJX173" s="7"/>
      <c r="CJY173" s="7"/>
      <c r="CJZ173" s="7"/>
      <c r="CKA173" s="7"/>
      <c r="CKB173" s="7"/>
      <c r="CKC173" s="7"/>
      <c r="CKD173" s="7"/>
      <c r="CKE173" s="7"/>
      <c r="CKF173" s="7"/>
      <c r="CKG173" s="7"/>
      <c r="CKH173" s="7"/>
      <c r="CKI173" s="7"/>
      <c r="CKJ173" s="7"/>
      <c r="CKK173" s="7"/>
      <c r="CKL173" s="7"/>
      <c r="CKM173" s="7"/>
      <c r="CKN173" s="7"/>
      <c r="CKO173" s="7"/>
      <c r="CKP173" s="7"/>
      <c r="CKQ173" s="7"/>
      <c r="CKR173" s="7"/>
      <c r="CKS173" s="7"/>
      <c r="CKT173" s="7"/>
      <c r="CKU173" s="7"/>
      <c r="CKV173" s="7"/>
      <c r="CKW173" s="7"/>
      <c r="CKX173" s="7"/>
      <c r="CKY173" s="7"/>
      <c r="CKZ173" s="7"/>
      <c r="CLA173" s="7"/>
      <c r="CLB173" s="7"/>
      <c r="CLC173" s="7"/>
      <c r="CLD173" s="7"/>
      <c r="CLE173" s="7"/>
      <c r="CLF173" s="7"/>
      <c r="CLG173" s="7"/>
      <c r="CLH173" s="7"/>
      <c r="CLI173" s="7"/>
      <c r="CLJ173" s="7"/>
      <c r="CLK173" s="7"/>
      <c r="CLL173" s="7"/>
      <c r="CLM173" s="7"/>
      <c r="CLN173" s="7"/>
      <c r="CLO173" s="7"/>
      <c r="CLP173" s="7"/>
      <c r="CLQ173" s="7"/>
      <c r="CLR173" s="7"/>
      <c r="CLS173" s="7"/>
      <c r="CLT173" s="7"/>
      <c r="CLU173" s="7"/>
      <c r="CLV173" s="7"/>
      <c r="CLW173" s="7"/>
      <c r="CLX173" s="7"/>
      <c r="CLY173" s="7"/>
      <c r="CLZ173" s="7"/>
      <c r="CMA173" s="7"/>
      <c r="CMB173" s="7"/>
      <c r="CMC173" s="7"/>
      <c r="CMD173" s="7"/>
      <c r="CME173" s="7"/>
      <c r="CMF173" s="7"/>
      <c r="CMG173" s="7"/>
      <c r="CMH173" s="7"/>
      <c r="CMI173" s="7"/>
      <c r="CMJ173" s="7"/>
      <c r="CMK173" s="7"/>
      <c r="CML173" s="7"/>
      <c r="CMM173" s="7"/>
      <c r="CMN173" s="7"/>
      <c r="CMO173" s="7"/>
      <c r="CMP173" s="7"/>
      <c r="CMQ173" s="7"/>
      <c r="CMR173" s="7"/>
      <c r="CMS173" s="7"/>
      <c r="CMT173" s="7"/>
      <c r="CMU173" s="7"/>
      <c r="CMV173" s="7"/>
      <c r="CMW173" s="7"/>
      <c r="CMX173" s="7"/>
      <c r="CMY173" s="7"/>
      <c r="CMZ173" s="7"/>
      <c r="CNA173" s="7"/>
      <c r="CNB173" s="7"/>
      <c r="CNC173" s="7"/>
      <c r="CND173" s="7"/>
      <c r="CNE173" s="7"/>
      <c r="CNF173" s="7"/>
      <c r="CNG173" s="7"/>
      <c r="CNH173" s="7"/>
      <c r="CNI173" s="7"/>
      <c r="CNJ173" s="7"/>
      <c r="CNK173" s="7"/>
      <c r="CNL173" s="7"/>
      <c r="CNM173" s="7"/>
      <c r="CNN173" s="7"/>
      <c r="CNO173" s="7"/>
      <c r="CNP173" s="7"/>
      <c r="CNQ173" s="7"/>
      <c r="CNR173" s="7"/>
      <c r="CNS173" s="7"/>
      <c r="CNT173" s="7"/>
      <c r="CNU173" s="7"/>
      <c r="CNV173" s="7"/>
      <c r="CNW173" s="7"/>
      <c r="CNX173" s="7"/>
      <c r="CNY173" s="7"/>
      <c r="CNZ173" s="7"/>
      <c r="COA173" s="7"/>
      <c r="COB173" s="7"/>
      <c r="COC173" s="7"/>
      <c r="COD173" s="7"/>
      <c r="COE173" s="7"/>
      <c r="COF173" s="7"/>
      <c r="COG173" s="7"/>
      <c r="COH173" s="7"/>
      <c r="COI173" s="7"/>
      <c r="COJ173" s="7"/>
      <c r="COK173" s="7"/>
      <c r="COL173" s="7"/>
      <c r="COM173" s="7"/>
      <c r="CON173" s="7"/>
      <c r="COO173" s="7"/>
      <c r="COP173" s="7"/>
      <c r="COQ173" s="7"/>
      <c r="COR173" s="7"/>
      <c r="COS173" s="7"/>
      <c r="COT173" s="7"/>
      <c r="COU173" s="7"/>
      <c r="COV173" s="7"/>
      <c r="COW173" s="7"/>
      <c r="COX173" s="7"/>
      <c r="COY173" s="7"/>
      <c r="COZ173" s="7"/>
      <c r="CPA173" s="7"/>
      <c r="CPB173" s="7"/>
      <c r="CPC173" s="7"/>
      <c r="CPD173" s="7"/>
      <c r="CPE173" s="7"/>
      <c r="CPF173" s="7"/>
      <c r="CPG173" s="7"/>
      <c r="CPH173" s="7"/>
      <c r="CPI173" s="7"/>
      <c r="CPJ173" s="7"/>
      <c r="CPK173" s="7"/>
    </row>
    <row r="174" spans="1:2455" ht="54.75" hidden="1" customHeight="1" x14ac:dyDescent="0.25">
      <c r="A174" s="33" t="s">
        <v>125</v>
      </c>
      <c r="B174" s="28" t="s">
        <v>245</v>
      </c>
      <c r="C174" s="29">
        <v>30000</v>
      </c>
      <c r="D174" s="29">
        <v>0</v>
      </c>
      <c r="E174" s="29">
        <v>0</v>
      </c>
      <c r="F174" s="29">
        <v>0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  <c r="GT174" s="7"/>
      <c r="GU174" s="7"/>
      <c r="GV174" s="7"/>
      <c r="GW174" s="7"/>
      <c r="GX174" s="7"/>
      <c r="GY174" s="7"/>
      <c r="GZ174" s="7"/>
      <c r="HA174" s="7"/>
      <c r="HB174" s="7"/>
      <c r="HC174" s="7"/>
      <c r="HD174" s="7"/>
      <c r="HE174" s="7"/>
      <c r="HF174" s="7"/>
      <c r="HG174" s="7"/>
      <c r="HH174" s="7"/>
      <c r="HI174" s="7"/>
      <c r="HJ174" s="7"/>
      <c r="HK174" s="7"/>
      <c r="HL174" s="7"/>
      <c r="HM174" s="7"/>
      <c r="HN174" s="7"/>
      <c r="HO174" s="7"/>
      <c r="HP174" s="7"/>
      <c r="HQ174" s="7"/>
      <c r="HR174" s="7"/>
      <c r="HS174" s="7"/>
      <c r="HT174" s="7"/>
      <c r="HU174" s="7"/>
      <c r="HV174" s="7"/>
      <c r="HW174" s="7"/>
      <c r="HX174" s="7"/>
      <c r="HY174" s="7"/>
      <c r="HZ174" s="7"/>
      <c r="IA174" s="7"/>
      <c r="IB174" s="7"/>
      <c r="IC174" s="7"/>
      <c r="ID174" s="7"/>
      <c r="IE174" s="7"/>
      <c r="IF174" s="7"/>
      <c r="IG174" s="7"/>
      <c r="IH174" s="7"/>
      <c r="II174" s="7"/>
      <c r="IJ174" s="7"/>
      <c r="IK174" s="7"/>
      <c r="IL174" s="7"/>
      <c r="IM174" s="7"/>
      <c r="IN174" s="7"/>
      <c r="IO174" s="7"/>
      <c r="IP174" s="7"/>
      <c r="IQ174" s="7"/>
      <c r="IR174" s="7"/>
      <c r="IS174" s="7"/>
      <c r="IT174" s="7"/>
      <c r="IU174" s="7"/>
      <c r="IV174" s="7"/>
      <c r="IW174" s="7"/>
      <c r="IX174" s="7"/>
      <c r="IY174" s="7"/>
      <c r="IZ174" s="7"/>
      <c r="JA174" s="7"/>
      <c r="JB174" s="7"/>
      <c r="JC174" s="7"/>
      <c r="JD174" s="7"/>
      <c r="JE174" s="7"/>
      <c r="JF174" s="7"/>
      <c r="JG174" s="7"/>
      <c r="JH174" s="7"/>
      <c r="JI174" s="7"/>
      <c r="JJ174" s="7"/>
      <c r="JK174" s="7"/>
      <c r="JL174" s="7"/>
      <c r="JM174" s="7"/>
      <c r="JN174" s="7"/>
      <c r="JO174" s="7"/>
      <c r="JP174" s="7"/>
      <c r="JQ174" s="7"/>
      <c r="JR174" s="7"/>
      <c r="JS174" s="7"/>
      <c r="JT174" s="7"/>
      <c r="JU174" s="7"/>
      <c r="JV174" s="7"/>
      <c r="JW174" s="7"/>
      <c r="JX174" s="7"/>
      <c r="JY174" s="7"/>
      <c r="JZ174" s="7"/>
      <c r="KA174" s="7"/>
      <c r="KB174" s="7"/>
      <c r="KC174" s="7"/>
      <c r="KD174" s="7"/>
      <c r="KE174" s="7"/>
      <c r="KF174" s="7"/>
      <c r="KG174" s="7"/>
      <c r="KH174" s="7"/>
      <c r="KI174" s="7"/>
      <c r="KJ174" s="7"/>
      <c r="KK174" s="7"/>
      <c r="KL174" s="7"/>
      <c r="KM174" s="7"/>
      <c r="KN174" s="7"/>
      <c r="KO174" s="7"/>
      <c r="KP174" s="7"/>
      <c r="KQ174" s="7"/>
      <c r="KR174" s="7"/>
      <c r="KS174" s="7"/>
      <c r="KT174" s="7"/>
      <c r="KU174" s="7"/>
      <c r="KV174" s="7"/>
      <c r="KW174" s="7"/>
      <c r="KX174" s="7"/>
      <c r="KY174" s="7"/>
      <c r="KZ174" s="7"/>
      <c r="LA174" s="7"/>
      <c r="LB174" s="7"/>
      <c r="LC174" s="7"/>
      <c r="LD174" s="7"/>
      <c r="LE174" s="7"/>
      <c r="LF174" s="7"/>
      <c r="LG174" s="7"/>
      <c r="LH174" s="7"/>
      <c r="LI174" s="7"/>
      <c r="LJ174" s="7"/>
      <c r="LK174" s="7"/>
      <c r="LL174" s="7"/>
      <c r="LM174" s="7"/>
      <c r="LN174" s="7"/>
      <c r="LO174" s="7"/>
      <c r="LP174" s="7"/>
      <c r="LQ174" s="7"/>
      <c r="LR174" s="7"/>
      <c r="LS174" s="7"/>
      <c r="LT174" s="7"/>
      <c r="LU174" s="7"/>
      <c r="LV174" s="7"/>
      <c r="LW174" s="7"/>
      <c r="LX174" s="7"/>
      <c r="LY174" s="7"/>
      <c r="LZ174" s="7"/>
      <c r="MA174" s="7"/>
      <c r="MB174" s="7"/>
      <c r="MC174" s="7"/>
      <c r="MD174" s="7"/>
      <c r="ME174" s="7"/>
      <c r="MF174" s="7"/>
      <c r="MG174" s="7"/>
      <c r="MH174" s="7"/>
      <c r="MI174" s="7"/>
      <c r="MJ174" s="7"/>
      <c r="MK174" s="7"/>
      <c r="ML174" s="7"/>
      <c r="MM174" s="7"/>
      <c r="MN174" s="7"/>
      <c r="MO174" s="7"/>
      <c r="MP174" s="7"/>
      <c r="MQ174" s="7"/>
      <c r="MR174" s="7"/>
      <c r="MS174" s="7"/>
      <c r="MT174" s="7"/>
      <c r="MU174" s="7"/>
      <c r="MV174" s="7"/>
      <c r="MW174" s="7"/>
      <c r="MX174" s="7"/>
      <c r="MY174" s="7"/>
      <c r="MZ174" s="7"/>
      <c r="NA174" s="7"/>
      <c r="NB174" s="7"/>
      <c r="NC174" s="7"/>
      <c r="ND174" s="7"/>
      <c r="NE174" s="7"/>
      <c r="NF174" s="7"/>
      <c r="NG174" s="7"/>
      <c r="NH174" s="7"/>
      <c r="NI174" s="7"/>
      <c r="NJ174" s="7"/>
      <c r="NK174" s="7"/>
      <c r="NL174" s="7"/>
      <c r="NM174" s="7"/>
      <c r="NN174" s="7"/>
      <c r="NO174" s="7"/>
      <c r="NP174" s="7"/>
      <c r="NQ174" s="7"/>
      <c r="NR174" s="7"/>
      <c r="NS174" s="7"/>
      <c r="NT174" s="7"/>
      <c r="NU174" s="7"/>
      <c r="NV174" s="7"/>
      <c r="NW174" s="7"/>
      <c r="NX174" s="7"/>
      <c r="NY174" s="7"/>
      <c r="NZ174" s="7"/>
      <c r="OA174" s="7"/>
      <c r="OB174" s="7"/>
      <c r="OC174" s="7"/>
      <c r="OD174" s="7"/>
      <c r="OE174" s="7"/>
      <c r="OF174" s="7"/>
      <c r="OG174" s="7"/>
      <c r="OH174" s="7"/>
      <c r="OI174" s="7"/>
      <c r="OJ174" s="7"/>
      <c r="OK174" s="7"/>
      <c r="OL174" s="7"/>
      <c r="OM174" s="7"/>
      <c r="ON174" s="7"/>
      <c r="OO174" s="7"/>
      <c r="OP174" s="7"/>
      <c r="OQ174" s="7"/>
      <c r="OR174" s="7"/>
      <c r="OS174" s="7"/>
      <c r="OT174" s="7"/>
      <c r="OU174" s="7"/>
      <c r="OV174" s="7"/>
      <c r="OW174" s="7"/>
      <c r="OX174" s="7"/>
      <c r="OY174" s="7"/>
      <c r="OZ174" s="7"/>
      <c r="PA174" s="7"/>
      <c r="PB174" s="7"/>
      <c r="PC174" s="7"/>
      <c r="PD174" s="7"/>
      <c r="PE174" s="7"/>
      <c r="PF174" s="7"/>
      <c r="PG174" s="7"/>
      <c r="PH174" s="7"/>
      <c r="PI174" s="7"/>
      <c r="PJ174" s="7"/>
      <c r="PK174" s="7"/>
      <c r="PL174" s="7"/>
      <c r="PM174" s="7"/>
      <c r="PN174" s="7"/>
      <c r="PO174" s="7"/>
      <c r="PP174" s="7"/>
      <c r="PQ174" s="7"/>
      <c r="PR174" s="7"/>
      <c r="PS174" s="7"/>
      <c r="PT174" s="7"/>
      <c r="PU174" s="7"/>
      <c r="PV174" s="7"/>
      <c r="PW174" s="7"/>
      <c r="PX174" s="7"/>
      <c r="PY174" s="7"/>
      <c r="PZ174" s="7"/>
      <c r="QA174" s="7"/>
      <c r="QB174" s="7"/>
      <c r="QC174" s="7"/>
      <c r="QD174" s="7"/>
      <c r="QE174" s="7"/>
      <c r="QF174" s="7"/>
      <c r="QG174" s="7"/>
      <c r="QH174" s="7"/>
      <c r="QI174" s="7"/>
      <c r="QJ174" s="7"/>
      <c r="QK174" s="7"/>
      <c r="QL174" s="7"/>
      <c r="QM174" s="7"/>
      <c r="QN174" s="7"/>
      <c r="QO174" s="7"/>
      <c r="QP174" s="7"/>
      <c r="QQ174" s="7"/>
      <c r="QR174" s="7"/>
      <c r="QS174" s="7"/>
      <c r="QT174" s="7"/>
      <c r="QU174" s="7"/>
      <c r="QV174" s="7"/>
      <c r="QW174" s="7"/>
      <c r="QX174" s="7"/>
      <c r="QY174" s="7"/>
      <c r="QZ174" s="7"/>
      <c r="RA174" s="7"/>
      <c r="RB174" s="7"/>
      <c r="RC174" s="7"/>
      <c r="RD174" s="7"/>
      <c r="RE174" s="7"/>
      <c r="RF174" s="7"/>
      <c r="RG174" s="7"/>
      <c r="RH174" s="7"/>
      <c r="RI174" s="7"/>
      <c r="RJ174" s="7"/>
      <c r="RK174" s="7"/>
      <c r="RL174" s="7"/>
      <c r="RM174" s="7"/>
      <c r="RN174" s="7"/>
      <c r="RO174" s="7"/>
      <c r="RP174" s="7"/>
      <c r="RQ174" s="7"/>
      <c r="RR174" s="7"/>
      <c r="RS174" s="7"/>
      <c r="RT174" s="7"/>
      <c r="RU174" s="7"/>
      <c r="RV174" s="7"/>
      <c r="RW174" s="7"/>
      <c r="RX174" s="7"/>
      <c r="RY174" s="7"/>
      <c r="RZ174" s="7"/>
      <c r="SA174" s="7"/>
      <c r="SB174" s="7"/>
      <c r="SC174" s="7"/>
      <c r="SD174" s="7"/>
      <c r="SE174" s="7"/>
      <c r="SF174" s="7"/>
      <c r="SG174" s="7"/>
      <c r="SH174" s="7"/>
      <c r="SI174" s="7"/>
      <c r="SJ174" s="7"/>
      <c r="SK174" s="7"/>
      <c r="SL174" s="7"/>
      <c r="SM174" s="7"/>
      <c r="SN174" s="7"/>
      <c r="SO174" s="7"/>
      <c r="SP174" s="7"/>
      <c r="SQ174" s="7"/>
      <c r="SR174" s="7"/>
      <c r="SS174" s="7"/>
      <c r="ST174" s="7"/>
      <c r="SU174" s="7"/>
      <c r="SV174" s="7"/>
      <c r="SW174" s="7"/>
      <c r="SX174" s="7"/>
      <c r="SY174" s="7"/>
      <c r="SZ174" s="7"/>
      <c r="TA174" s="7"/>
      <c r="TB174" s="7"/>
      <c r="TC174" s="7"/>
      <c r="TD174" s="7"/>
      <c r="TE174" s="7"/>
      <c r="TF174" s="7"/>
      <c r="TG174" s="7"/>
      <c r="TH174" s="7"/>
      <c r="TI174" s="7"/>
      <c r="TJ174" s="7"/>
      <c r="TK174" s="7"/>
      <c r="TL174" s="7"/>
      <c r="TM174" s="7"/>
      <c r="TN174" s="7"/>
      <c r="TO174" s="7"/>
      <c r="TP174" s="7"/>
      <c r="TQ174" s="7"/>
      <c r="TR174" s="7"/>
      <c r="TS174" s="7"/>
      <c r="TT174" s="7"/>
      <c r="TU174" s="7"/>
      <c r="TV174" s="7"/>
      <c r="TW174" s="7"/>
      <c r="TX174" s="7"/>
      <c r="TY174" s="7"/>
      <c r="TZ174" s="7"/>
      <c r="UA174" s="7"/>
      <c r="UB174" s="7"/>
      <c r="UC174" s="7"/>
      <c r="UD174" s="7"/>
      <c r="UE174" s="7"/>
      <c r="UF174" s="7"/>
      <c r="UG174" s="7"/>
      <c r="UH174" s="7"/>
      <c r="UI174" s="7"/>
      <c r="UJ174" s="7"/>
      <c r="UK174" s="7"/>
      <c r="UL174" s="7"/>
      <c r="UM174" s="7"/>
      <c r="UN174" s="7"/>
      <c r="UO174" s="7"/>
      <c r="UP174" s="7"/>
      <c r="UQ174" s="7"/>
      <c r="UR174" s="7"/>
      <c r="US174" s="7"/>
      <c r="UT174" s="7"/>
      <c r="UU174" s="7"/>
      <c r="UV174" s="7"/>
      <c r="UW174" s="7"/>
      <c r="UX174" s="7"/>
      <c r="UY174" s="7"/>
      <c r="UZ174" s="7"/>
      <c r="VA174" s="7"/>
      <c r="VB174" s="7"/>
      <c r="VC174" s="7"/>
      <c r="VD174" s="7"/>
      <c r="VE174" s="7"/>
      <c r="VF174" s="7"/>
      <c r="VG174" s="7"/>
      <c r="VH174" s="7"/>
      <c r="VI174" s="7"/>
      <c r="VJ174" s="7"/>
      <c r="VK174" s="7"/>
      <c r="VL174" s="7"/>
      <c r="VM174" s="7"/>
      <c r="VN174" s="7"/>
      <c r="VO174" s="7"/>
      <c r="VP174" s="7"/>
      <c r="VQ174" s="7"/>
      <c r="VR174" s="7"/>
      <c r="VS174" s="7"/>
      <c r="VT174" s="7"/>
      <c r="VU174" s="7"/>
      <c r="VV174" s="7"/>
      <c r="VW174" s="7"/>
      <c r="VX174" s="7"/>
      <c r="VY174" s="7"/>
      <c r="VZ174" s="7"/>
      <c r="WA174" s="7"/>
      <c r="WB174" s="7"/>
      <c r="WC174" s="7"/>
      <c r="WD174" s="7"/>
      <c r="WE174" s="7"/>
      <c r="WF174" s="7"/>
      <c r="WG174" s="7"/>
      <c r="WH174" s="7"/>
      <c r="WI174" s="7"/>
      <c r="WJ174" s="7"/>
      <c r="WK174" s="7"/>
      <c r="WL174" s="7"/>
      <c r="WM174" s="7"/>
      <c r="WN174" s="7"/>
      <c r="WO174" s="7"/>
      <c r="WP174" s="7"/>
      <c r="WQ174" s="7"/>
      <c r="WR174" s="7"/>
      <c r="WS174" s="7"/>
      <c r="WT174" s="7"/>
      <c r="WU174" s="7"/>
      <c r="WV174" s="7"/>
      <c r="WW174" s="7"/>
      <c r="WX174" s="7"/>
      <c r="WY174" s="7"/>
      <c r="WZ174" s="7"/>
      <c r="XA174" s="7"/>
      <c r="XB174" s="7"/>
      <c r="XC174" s="7"/>
      <c r="XD174" s="7"/>
      <c r="XE174" s="7"/>
      <c r="XF174" s="7"/>
      <c r="XG174" s="7"/>
      <c r="XH174" s="7"/>
      <c r="XI174" s="7"/>
      <c r="XJ174" s="7"/>
      <c r="XK174" s="7"/>
      <c r="XL174" s="7"/>
      <c r="XM174" s="7"/>
      <c r="XN174" s="7"/>
      <c r="XO174" s="7"/>
      <c r="XP174" s="7"/>
      <c r="XQ174" s="7"/>
      <c r="XR174" s="7"/>
      <c r="XS174" s="7"/>
      <c r="XT174" s="7"/>
      <c r="XU174" s="7"/>
      <c r="XV174" s="7"/>
      <c r="XW174" s="7"/>
      <c r="XX174" s="7"/>
      <c r="XY174" s="7"/>
      <c r="XZ174" s="7"/>
      <c r="YA174" s="7"/>
      <c r="YB174" s="7"/>
      <c r="YC174" s="7"/>
      <c r="YD174" s="7"/>
      <c r="YE174" s="7"/>
      <c r="YF174" s="7"/>
      <c r="YG174" s="7"/>
      <c r="YH174" s="7"/>
      <c r="YI174" s="7"/>
      <c r="YJ174" s="7"/>
      <c r="YK174" s="7"/>
      <c r="YL174" s="7"/>
      <c r="YM174" s="7"/>
      <c r="YN174" s="7"/>
      <c r="YO174" s="7"/>
      <c r="YP174" s="7"/>
      <c r="YQ174" s="7"/>
      <c r="YR174" s="7"/>
      <c r="YS174" s="7"/>
      <c r="YT174" s="7"/>
      <c r="YU174" s="7"/>
      <c r="YV174" s="7"/>
      <c r="YW174" s="7"/>
      <c r="YX174" s="7"/>
      <c r="YY174" s="7"/>
      <c r="YZ174" s="7"/>
      <c r="ZA174" s="7"/>
      <c r="ZB174" s="7"/>
      <c r="ZC174" s="7"/>
      <c r="ZD174" s="7"/>
      <c r="ZE174" s="7"/>
      <c r="ZF174" s="7"/>
      <c r="ZG174" s="7"/>
      <c r="ZH174" s="7"/>
      <c r="ZI174" s="7"/>
      <c r="ZJ174" s="7"/>
      <c r="ZK174" s="7"/>
      <c r="ZL174" s="7"/>
      <c r="ZM174" s="7"/>
      <c r="ZN174" s="7"/>
      <c r="ZO174" s="7"/>
      <c r="ZP174" s="7"/>
      <c r="ZQ174" s="7"/>
      <c r="ZR174" s="7"/>
      <c r="ZS174" s="7"/>
      <c r="ZT174" s="7"/>
      <c r="ZU174" s="7"/>
      <c r="ZV174" s="7"/>
      <c r="ZW174" s="7"/>
      <c r="ZX174" s="7"/>
      <c r="ZY174" s="7"/>
      <c r="ZZ174" s="7"/>
      <c r="AAA174" s="7"/>
      <c r="AAB174" s="7"/>
      <c r="AAC174" s="7"/>
      <c r="AAD174" s="7"/>
      <c r="AAE174" s="7"/>
      <c r="AAF174" s="7"/>
      <c r="AAG174" s="7"/>
      <c r="AAH174" s="7"/>
      <c r="AAI174" s="7"/>
      <c r="AAJ174" s="7"/>
      <c r="AAK174" s="7"/>
      <c r="AAL174" s="7"/>
      <c r="AAM174" s="7"/>
      <c r="AAN174" s="7"/>
      <c r="AAO174" s="7"/>
      <c r="AAP174" s="7"/>
      <c r="AAQ174" s="7"/>
      <c r="AAR174" s="7"/>
      <c r="AAS174" s="7"/>
      <c r="AAT174" s="7"/>
      <c r="AAU174" s="7"/>
      <c r="AAV174" s="7"/>
      <c r="AAW174" s="7"/>
      <c r="AAX174" s="7"/>
      <c r="AAY174" s="7"/>
      <c r="AAZ174" s="7"/>
      <c r="ABA174" s="7"/>
      <c r="ABB174" s="7"/>
      <c r="ABC174" s="7"/>
      <c r="ABD174" s="7"/>
      <c r="ABE174" s="7"/>
      <c r="ABF174" s="7"/>
      <c r="ABG174" s="7"/>
      <c r="ABH174" s="7"/>
      <c r="ABI174" s="7"/>
      <c r="ABJ174" s="7"/>
      <c r="ABK174" s="7"/>
      <c r="ABL174" s="7"/>
      <c r="ABM174" s="7"/>
      <c r="ABN174" s="7"/>
      <c r="ABO174" s="7"/>
      <c r="ABP174" s="7"/>
      <c r="ABQ174" s="7"/>
      <c r="ABR174" s="7"/>
      <c r="ABS174" s="7"/>
      <c r="ABT174" s="7"/>
      <c r="ABU174" s="7"/>
      <c r="ABV174" s="7"/>
      <c r="ABW174" s="7"/>
      <c r="ABX174" s="7"/>
      <c r="ABY174" s="7"/>
      <c r="ABZ174" s="7"/>
      <c r="ACA174" s="7"/>
      <c r="ACB174" s="7"/>
      <c r="ACC174" s="7"/>
      <c r="ACD174" s="7"/>
      <c r="ACE174" s="7"/>
      <c r="ACF174" s="7"/>
      <c r="ACG174" s="7"/>
      <c r="ACH174" s="7"/>
      <c r="ACI174" s="7"/>
      <c r="ACJ174" s="7"/>
      <c r="ACK174" s="7"/>
      <c r="ACL174" s="7"/>
      <c r="ACM174" s="7"/>
      <c r="ACN174" s="7"/>
      <c r="ACO174" s="7"/>
      <c r="ACP174" s="7"/>
      <c r="ACQ174" s="7"/>
      <c r="ACR174" s="7"/>
      <c r="ACS174" s="7"/>
      <c r="ACT174" s="7"/>
      <c r="ACU174" s="7"/>
      <c r="ACV174" s="7"/>
      <c r="ACW174" s="7"/>
      <c r="ACX174" s="7"/>
      <c r="ACY174" s="7"/>
      <c r="ACZ174" s="7"/>
      <c r="ADA174" s="7"/>
      <c r="ADB174" s="7"/>
      <c r="ADC174" s="7"/>
      <c r="ADD174" s="7"/>
      <c r="ADE174" s="7"/>
      <c r="ADF174" s="7"/>
      <c r="ADG174" s="7"/>
      <c r="ADH174" s="7"/>
      <c r="ADI174" s="7"/>
      <c r="ADJ174" s="7"/>
      <c r="ADK174" s="7"/>
      <c r="ADL174" s="7"/>
      <c r="ADM174" s="7"/>
      <c r="ADN174" s="7"/>
      <c r="ADO174" s="7"/>
      <c r="ADP174" s="7"/>
      <c r="ADQ174" s="7"/>
      <c r="ADR174" s="7"/>
      <c r="ADS174" s="7"/>
      <c r="ADT174" s="7"/>
      <c r="ADU174" s="7"/>
      <c r="ADV174" s="7"/>
      <c r="ADW174" s="7"/>
      <c r="ADX174" s="7"/>
      <c r="ADY174" s="7"/>
      <c r="ADZ174" s="7"/>
      <c r="AEA174" s="7"/>
      <c r="AEB174" s="7"/>
      <c r="AEC174" s="7"/>
      <c r="AED174" s="7"/>
      <c r="AEE174" s="7"/>
      <c r="AEF174" s="7"/>
      <c r="AEG174" s="7"/>
      <c r="AEH174" s="7"/>
      <c r="AEI174" s="7"/>
      <c r="AEJ174" s="7"/>
      <c r="AEK174" s="7"/>
      <c r="AEL174" s="7"/>
      <c r="AEM174" s="7"/>
      <c r="AEN174" s="7"/>
      <c r="AEO174" s="7"/>
      <c r="AEP174" s="7"/>
      <c r="AEQ174" s="7"/>
      <c r="AER174" s="7"/>
      <c r="AES174" s="7"/>
      <c r="AET174" s="7"/>
      <c r="AEU174" s="7"/>
      <c r="AEV174" s="7"/>
      <c r="AEW174" s="7"/>
      <c r="AEX174" s="7"/>
      <c r="AEY174" s="7"/>
      <c r="AEZ174" s="7"/>
      <c r="AFA174" s="7"/>
      <c r="AFB174" s="7"/>
      <c r="AFC174" s="7"/>
      <c r="AFD174" s="7"/>
      <c r="AFE174" s="7"/>
      <c r="AFF174" s="7"/>
      <c r="AFG174" s="7"/>
      <c r="AFH174" s="7"/>
      <c r="AFI174" s="7"/>
      <c r="AFJ174" s="7"/>
      <c r="AFK174" s="7"/>
      <c r="AFL174" s="7"/>
      <c r="AFM174" s="7"/>
      <c r="AFN174" s="7"/>
      <c r="AFO174" s="7"/>
      <c r="AFP174" s="7"/>
      <c r="AFQ174" s="7"/>
      <c r="AFR174" s="7"/>
      <c r="AFS174" s="7"/>
      <c r="AFT174" s="7"/>
      <c r="AFU174" s="7"/>
      <c r="AFV174" s="7"/>
      <c r="AFW174" s="7"/>
      <c r="AFX174" s="7"/>
      <c r="AFY174" s="7"/>
      <c r="AFZ174" s="7"/>
      <c r="AGA174" s="7"/>
      <c r="AGB174" s="7"/>
      <c r="AGC174" s="7"/>
      <c r="AGD174" s="7"/>
      <c r="AGE174" s="7"/>
      <c r="AGF174" s="7"/>
      <c r="AGG174" s="7"/>
      <c r="AGH174" s="7"/>
      <c r="AGI174" s="7"/>
      <c r="AGJ174" s="7"/>
      <c r="AGK174" s="7"/>
      <c r="AGL174" s="7"/>
      <c r="AGM174" s="7"/>
      <c r="AGN174" s="7"/>
      <c r="AGO174" s="7"/>
      <c r="AGP174" s="7"/>
      <c r="AGQ174" s="7"/>
      <c r="AGR174" s="7"/>
      <c r="AGS174" s="7"/>
      <c r="AGT174" s="7"/>
      <c r="AGU174" s="7"/>
      <c r="AGV174" s="7"/>
      <c r="AGW174" s="7"/>
      <c r="AGX174" s="7"/>
      <c r="AGY174" s="7"/>
      <c r="AGZ174" s="7"/>
      <c r="AHA174" s="7"/>
      <c r="AHB174" s="7"/>
      <c r="AHC174" s="7"/>
      <c r="AHD174" s="7"/>
      <c r="AHE174" s="7"/>
      <c r="AHF174" s="7"/>
      <c r="AHG174" s="7"/>
      <c r="AHH174" s="7"/>
      <c r="AHI174" s="7"/>
      <c r="AHJ174" s="7"/>
      <c r="AHK174" s="7"/>
      <c r="AHL174" s="7"/>
      <c r="AHM174" s="7"/>
      <c r="AHN174" s="7"/>
      <c r="AHO174" s="7"/>
      <c r="AHP174" s="7"/>
      <c r="AHQ174" s="7"/>
      <c r="AHR174" s="7"/>
      <c r="AHS174" s="7"/>
      <c r="AHT174" s="7"/>
      <c r="AHU174" s="7"/>
      <c r="AHV174" s="7"/>
      <c r="AHW174" s="7"/>
      <c r="AHX174" s="7"/>
      <c r="AHY174" s="7"/>
      <c r="AHZ174" s="7"/>
      <c r="AIA174" s="7"/>
      <c r="AIB174" s="7"/>
      <c r="AIC174" s="7"/>
      <c r="AID174" s="7"/>
      <c r="AIE174" s="7"/>
      <c r="AIF174" s="7"/>
      <c r="AIG174" s="7"/>
      <c r="AIH174" s="7"/>
      <c r="AII174" s="7"/>
      <c r="AIJ174" s="7"/>
      <c r="AIK174" s="7"/>
      <c r="AIL174" s="7"/>
      <c r="AIM174" s="7"/>
      <c r="AIN174" s="7"/>
      <c r="AIO174" s="7"/>
      <c r="AIP174" s="7"/>
      <c r="AIQ174" s="7"/>
      <c r="AIR174" s="7"/>
      <c r="AIS174" s="7"/>
      <c r="AIT174" s="7"/>
      <c r="AIU174" s="7"/>
      <c r="AIV174" s="7"/>
      <c r="AIW174" s="7"/>
      <c r="AIX174" s="7"/>
      <c r="AIY174" s="7"/>
      <c r="AIZ174" s="7"/>
      <c r="AJA174" s="7"/>
      <c r="AJB174" s="7"/>
      <c r="AJC174" s="7"/>
      <c r="AJD174" s="7"/>
      <c r="AJE174" s="7"/>
      <c r="AJF174" s="7"/>
      <c r="AJG174" s="7"/>
      <c r="AJH174" s="7"/>
      <c r="AJI174" s="7"/>
      <c r="AJJ174" s="7"/>
      <c r="AJK174" s="7"/>
      <c r="AJL174" s="7"/>
      <c r="AJM174" s="7"/>
      <c r="AJN174" s="7"/>
      <c r="AJO174" s="7"/>
      <c r="AJP174" s="7"/>
      <c r="AJQ174" s="7"/>
      <c r="AJR174" s="7"/>
      <c r="AJS174" s="7"/>
      <c r="AJT174" s="7"/>
      <c r="AJU174" s="7"/>
      <c r="AJV174" s="7"/>
      <c r="AJW174" s="7"/>
      <c r="AJX174" s="7"/>
      <c r="AJY174" s="7"/>
      <c r="AJZ174" s="7"/>
      <c r="AKA174" s="7"/>
      <c r="AKB174" s="7"/>
      <c r="AKC174" s="7"/>
      <c r="AKD174" s="7"/>
      <c r="AKE174" s="7"/>
      <c r="AKF174" s="7"/>
      <c r="AKG174" s="7"/>
      <c r="AKH174" s="7"/>
      <c r="AKI174" s="7"/>
      <c r="AKJ174" s="7"/>
      <c r="AKK174" s="7"/>
      <c r="AKL174" s="7"/>
      <c r="AKM174" s="7"/>
      <c r="AKN174" s="7"/>
      <c r="AKO174" s="7"/>
      <c r="AKP174" s="7"/>
      <c r="AKQ174" s="7"/>
      <c r="AKR174" s="7"/>
      <c r="AKS174" s="7"/>
      <c r="AKT174" s="7"/>
      <c r="AKU174" s="7"/>
      <c r="AKV174" s="7"/>
      <c r="AKW174" s="7"/>
      <c r="AKX174" s="7"/>
      <c r="AKY174" s="7"/>
      <c r="AKZ174" s="7"/>
      <c r="ALA174" s="7"/>
      <c r="ALB174" s="7"/>
      <c r="ALC174" s="7"/>
      <c r="ALD174" s="7"/>
      <c r="ALE174" s="7"/>
      <c r="ALF174" s="7"/>
      <c r="ALG174" s="7"/>
      <c r="ALH174" s="7"/>
      <c r="ALI174" s="7"/>
      <c r="ALJ174" s="7"/>
      <c r="ALK174" s="7"/>
      <c r="ALL174" s="7"/>
      <c r="ALM174" s="7"/>
      <c r="ALN174" s="7"/>
      <c r="ALO174" s="7"/>
      <c r="ALP174" s="7"/>
      <c r="ALQ174" s="7"/>
      <c r="ALR174" s="7"/>
      <c r="ALS174" s="7"/>
      <c r="ALT174" s="7"/>
      <c r="ALU174" s="7"/>
      <c r="ALV174" s="7"/>
      <c r="ALW174" s="7"/>
      <c r="ALX174" s="7"/>
      <c r="ALY174" s="7"/>
      <c r="ALZ174" s="7"/>
      <c r="AMA174" s="7"/>
      <c r="AMB174" s="7"/>
      <c r="AMC174" s="7"/>
      <c r="AMD174" s="7"/>
      <c r="AME174" s="7"/>
      <c r="AMF174" s="7"/>
      <c r="AMG174" s="7"/>
      <c r="AMH174" s="7"/>
      <c r="AMI174" s="7"/>
      <c r="AMJ174" s="7"/>
      <c r="AMK174" s="7"/>
      <c r="AML174" s="7"/>
      <c r="AMM174" s="7"/>
      <c r="AMN174" s="7"/>
      <c r="AMO174" s="7"/>
      <c r="AMP174" s="7"/>
      <c r="AMQ174" s="7"/>
      <c r="AMR174" s="7"/>
      <c r="AMS174" s="7"/>
      <c r="AMT174" s="7"/>
      <c r="AMU174" s="7"/>
      <c r="AMV174" s="7"/>
      <c r="AMW174" s="7"/>
      <c r="AMX174" s="7"/>
      <c r="AMY174" s="7"/>
      <c r="AMZ174" s="7"/>
      <c r="ANA174" s="7"/>
      <c r="ANB174" s="7"/>
      <c r="ANC174" s="7"/>
      <c r="AND174" s="7"/>
      <c r="ANE174" s="7"/>
      <c r="ANF174" s="7"/>
      <c r="ANG174" s="7"/>
      <c r="ANH174" s="7"/>
      <c r="ANI174" s="7"/>
      <c r="ANJ174" s="7"/>
      <c r="ANK174" s="7"/>
      <c r="ANL174" s="7"/>
      <c r="ANM174" s="7"/>
      <c r="ANN174" s="7"/>
      <c r="ANO174" s="7"/>
      <c r="ANP174" s="7"/>
      <c r="ANQ174" s="7"/>
      <c r="ANR174" s="7"/>
      <c r="ANS174" s="7"/>
      <c r="ANT174" s="7"/>
      <c r="ANU174" s="7"/>
      <c r="ANV174" s="7"/>
      <c r="ANW174" s="7"/>
      <c r="ANX174" s="7"/>
      <c r="ANY174" s="7"/>
      <c r="ANZ174" s="7"/>
      <c r="AOA174" s="7"/>
      <c r="AOB174" s="7"/>
      <c r="AOC174" s="7"/>
      <c r="AOD174" s="7"/>
      <c r="AOE174" s="7"/>
      <c r="AOF174" s="7"/>
      <c r="AOG174" s="7"/>
      <c r="AOH174" s="7"/>
      <c r="AOI174" s="7"/>
      <c r="AOJ174" s="7"/>
      <c r="AOK174" s="7"/>
      <c r="AOL174" s="7"/>
      <c r="AOM174" s="7"/>
      <c r="AON174" s="7"/>
      <c r="AOO174" s="7"/>
      <c r="AOP174" s="7"/>
      <c r="AOQ174" s="7"/>
      <c r="AOR174" s="7"/>
      <c r="AOS174" s="7"/>
      <c r="AOT174" s="7"/>
      <c r="AOU174" s="7"/>
      <c r="AOV174" s="7"/>
      <c r="AOW174" s="7"/>
      <c r="AOX174" s="7"/>
      <c r="AOY174" s="7"/>
      <c r="AOZ174" s="7"/>
      <c r="APA174" s="7"/>
      <c r="APB174" s="7"/>
      <c r="APC174" s="7"/>
      <c r="APD174" s="7"/>
      <c r="APE174" s="7"/>
      <c r="APF174" s="7"/>
      <c r="APG174" s="7"/>
      <c r="APH174" s="7"/>
      <c r="API174" s="7"/>
      <c r="APJ174" s="7"/>
      <c r="APK174" s="7"/>
      <c r="APL174" s="7"/>
      <c r="APM174" s="7"/>
      <c r="APN174" s="7"/>
      <c r="APO174" s="7"/>
      <c r="APP174" s="7"/>
      <c r="APQ174" s="7"/>
      <c r="APR174" s="7"/>
      <c r="APS174" s="7"/>
      <c r="APT174" s="7"/>
      <c r="APU174" s="7"/>
      <c r="APV174" s="7"/>
      <c r="APW174" s="7"/>
      <c r="APX174" s="7"/>
      <c r="APY174" s="7"/>
      <c r="APZ174" s="7"/>
      <c r="AQA174" s="7"/>
      <c r="AQB174" s="7"/>
      <c r="AQC174" s="7"/>
      <c r="AQD174" s="7"/>
      <c r="AQE174" s="7"/>
      <c r="AQF174" s="7"/>
      <c r="AQG174" s="7"/>
      <c r="AQH174" s="7"/>
      <c r="AQI174" s="7"/>
      <c r="AQJ174" s="7"/>
      <c r="AQK174" s="7"/>
      <c r="AQL174" s="7"/>
      <c r="AQM174" s="7"/>
      <c r="AQN174" s="7"/>
      <c r="AQO174" s="7"/>
      <c r="AQP174" s="7"/>
      <c r="AQQ174" s="7"/>
      <c r="AQR174" s="7"/>
      <c r="AQS174" s="7"/>
      <c r="AQT174" s="7"/>
      <c r="AQU174" s="7"/>
      <c r="AQV174" s="7"/>
      <c r="AQW174" s="7"/>
      <c r="AQX174" s="7"/>
      <c r="AQY174" s="7"/>
      <c r="AQZ174" s="7"/>
      <c r="ARA174" s="7"/>
      <c r="ARB174" s="7"/>
      <c r="ARC174" s="7"/>
      <c r="ARD174" s="7"/>
      <c r="ARE174" s="7"/>
      <c r="ARF174" s="7"/>
      <c r="ARG174" s="7"/>
      <c r="ARH174" s="7"/>
      <c r="ARI174" s="7"/>
      <c r="ARJ174" s="7"/>
      <c r="ARK174" s="7"/>
      <c r="ARL174" s="7"/>
      <c r="ARM174" s="7"/>
      <c r="ARN174" s="7"/>
      <c r="ARO174" s="7"/>
      <c r="ARP174" s="7"/>
      <c r="ARQ174" s="7"/>
      <c r="ARR174" s="7"/>
      <c r="ARS174" s="7"/>
      <c r="ART174" s="7"/>
      <c r="ARU174" s="7"/>
      <c r="ARV174" s="7"/>
      <c r="ARW174" s="7"/>
      <c r="ARX174" s="7"/>
      <c r="ARY174" s="7"/>
      <c r="ARZ174" s="7"/>
      <c r="ASA174" s="7"/>
      <c r="ASB174" s="7"/>
      <c r="ASC174" s="7"/>
      <c r="ASD174" s="7"/>
      <c r="ASE174" s="7"/>
      <c r="ASF174" s="7"/>
      <c r="ASG174" s="7"/>
      <c r="ASH174" s="7"/>
      <c r="ASI174" s="7"/>
      <c r="ASJ174" s="7"/>
      <c r="ASK174" s="7"/>
      <c r="ASL174" s="7"/>
      <c r="ASM174" s="7"/>
      <c r="ASN174" s="7"/>
      <c r="ASO174" s="7"/>
      <c r="ASP174" s="7"/>
      <c r="ASQ174" s="7"/>
      <c r="ASR174" s="7"/>
      <c r="ASS174" s="7"/>
      <c r="AST174" s="7"/>
      <c r="ASU174" s="7"/>
      <c r="ASV174" s="7"/>
      <c r="ASW174" s="7"/>
      <c r="ASX174" s="7"/>
      <c r="ASY174" s="7"/>
      <c r="ASZ174" s="7"/>
      <c r="ATA174" s="7"/>
      <c r="ATB174" s="7"/>
      <c r="ATC174" s="7"/>
      <c r="ATD174" s="7"/>
      <c r="ATE174" s="7"/>
      <c r="ATF174" s="7"/>
      <c r="ATG174" s="7"/>
      <c r="ATH174" s="7"/>
      <c r="ATI174" s="7"/>
      <c r="ATJ174" s="7"/>
      <c r="ATK174" s="7"/>
      <c r="ATL174" s="7"/>
      <c r="ATM174" s="7"/>
      <c r="ATN174" s="7"/>
      <c r="ATO174" s="7"/>
      <c r="ATP174" s="7"/>
      <c r="ATQ174" s="7"/>
      <c r="ATR174" s="7"/>
      <c r="ATS174" s="7"/>
      <c r="ATT174" s="7"/>
      <c r="ATU174" s="7"/>
      <c r="ATV174" s="7"/>
      <c r="ATW174" s="7"/>
      <c r="ATX174" s="7"/>
      <c r="ATY174" s="7"/>
      <c r="ATZ174" s="7"/>
      <c r="AUA174" s="7"/>
      <c r="AUB174" s="7"/>
      <c r="AUC174" s="7"/>
      <c r="AUD174" s="7"/>
      <c r="AUE174" s="7"/>
      <c r="AUF174" s="7"/>
      <c r="AUG174" s="7"/>
      <c r="AUH174" s="7"/>
      <c r="AUI174" s="7"/>
      <c r="AUJ174" s="7"/>
      <c r="AUK174" s="7"/>
      <c r="AUL174" s="7"/>
      <c r="AUM174" s="7"/>
      <c r="AUN174" s="7"/>
      <c r="AUO174" s="7"/>
      <c r="AUP174" s="7"/>
      <c r="AUQ174" s="7"/>
      <c r="AUR174" s="7"/>
      <c r="AUS174" s="7"/>
      <c r="AUT174" s="7"/>
      <c r="AUU174" s="7"/>
      <c r="AUV174" s="7"/>
      <c r="AUW174" s="7"/>
      <c r="AUX174" s="7"/>
      <c r="AUY174" s="7"/>
      <c r="AUZ174" s="7"/>
      <c r="AVA174" s="7"/>
      <c r="AVB174" s="7"/>
      <c r="AVC174" s="7"/>
      <c r="AVD174" s="7"/>
      <c r="AVE174" s="7"/>
      <c r="AVF174" s="7"/>
      <c r="AVG174" s="7"/>
      <c r="AVH174" s="7"/>
      <c r="AVI174" s="7"/>
      <c r="AVJ174" s="7"/>
      <c r="AVK174" s="7"/>
      <c r="AVL174" s="7"/>
      <c r="AVM174" s="7"/>
      <c r="AVN174" s="7"/>
      <c r="AVO174" s="7"/>
      <c r="AVP174" s="7"/>
      <c r="AVQ174" s="7"/>
      <c r="AVR174" s="7"/>
      <c r="AVS174" s="7"/>
      <c r="AVT174" s="7"/>
      <c r="AVU174" s="7"/>
      <c r="AVV174" s="7"/>
      <c r="AVW174" s="7"/>
      <c r="AVX174" s="7"/>
      <c r="AVY174" s="7"/>
      <c r="AVZ174" s="7"/>
      <c r="AWA174" s="7"/>
      <c r="AWB174" s="7"/>
      <c r="AWC174" s="7"/>
      <c r="AWD174" s="7"/>
      <c r="AWE174" s="7"/>
      <c r="AWF174" s="7"/>
      <c r="AWG174" s="7"/>
      <c r="AWH174" s="7"/>
      <c r="AWI174" s="7"/>
      <c r="AWJ174" s="7"/>
      <c r="AWK174" s="7"/>
      <c r="AWL174" s="7"/>
      <c r="AWM174" s="7"/>
      <c r="AWN174" s="7"/>
      <c r="AWO174" s="7"/>
      <c r="AWP174" s="7"/>
      <c r="AWQ174" s="7"/>
      <c r="AWR174" s="7"/>
      <c r="AWS174" s="7"/>
      <c r="AWT174" s="7"/>
      <c r="AWU174" s="7"/>
      <c r="AWV174" s="7"/>
      <c r="AWW174" s="7"/>
      <c r="AWX174" s="7"/>
      <c r="AWY174" s="7"/>
      <c r="AWZ174" s="7"/>
      <c r="AXA174" s="7"/>
      <c r="AXB174" s="7"/>
      <c r="AXC174" s="7"/>
      <c r="AXD174" s="7"/>
      <c r="AXE174" s="7"/>
      <c r="AXF174" s="7"/>
      <c r="AXG174" s="7"/>
      <c r="AXH174" s="7"/>
      <c r="AXI174" s="7"/>
      <c r="AXJ174" s="7"/>
      <c r="AXK174" s="7"/>
      <c r="AXL174" s="7"/>
      <c r="AXM174" s="7"/>
      <c r="AXN174" s="7"/>
      <c r="AXO174" s="7"/>
      <c r="AXP174" s="7"/>
      <c r="AXQ174" s="7"/>
      <c r="AXR174" s="7"/>
      <c r="AXS174" s="7"/>
      <c r="AXT174" s="7"/>
      <c r="AXU174" s="7"/>
      <c r="AXV174" s="7"/>
      <c r="AXW174" s="7"/>
      <c r="AXX174" s="7"/>
      <c r="AXY174" s="7"/>
      <c r="AXZ174" s="7"/>
      <c r="AYA174" s="7"/>
      <c r="AYB174" s="7"/>
      <c r="AYC174" s="7"/>
      <c r="AYD174" s="7"/>
      <c r="AYE174" s="7"/>
      <c r="AYF174" s="7"/>
      <c r="AYG174" s="7"/>
      <c r="AYH174" s="7"/>
      <c r="AYI174" s="7"/>
      <c r="AYJ174" s="7"/>
      <c r="AYK174" s="7"/>
      <c r="AYL174" s="7"/>
      <c r="AYM174" s="7"/>
      <c r="AYN174" s="7"/>
      <c r="AYO174" s="7"/>
      <c r="AYP174" s="7"/>
      <c r="AYQ174" s="7"/>
      <c r="AYR174" s="7"/>
      <c r="AYS174" s="7"/>
      <c r="AYT174" s="7"/>
      <c r="AYU174" s="7"/>
      <c r="AYV174" s="7"/>
      <c r="AYW174" s="7"/>
      <c r="AYX174" s="7"/>
      <c r="AYY174" s="7"/>
      <c r="AYZ174" s="7"/>
      <c r="AZA174" s="7"/>
      <c r="AZB174" s="7"/>
      <c r="AZC174" s="7"/>
      <c r="AZD174" s="7"/>
      <c r="AZE174" s="7"/>
      <c r="AZF174" s="7"/>
      <c r="AZG174" s="7"/>
      <c r="AZH174" s="7"/>
      <c r="AZI174" s="7"/>
      <c r="AZJ174" s="7"/>
      <c r="AZK174" s="7"/>
      <c r="AZL174" s="7"/>
      <c r="AZM174" s="7"/>
      <c r="AZN174" s="7"/>
      <c r="AZO174" s="7"/>
      <c r="AZP174" s="7"/>
      <c r="AZQ174" s="7"/>
      <c r="AZR174" s="7"/>
      <c r="AZS174" s="7"/>
      <c r="AZT174" s="7"/>
      <c r="AZU174" s="7"/>
      <c r="AZV174" s="7"/>
      <c r="AZW174" s="7"/>
      <c r="AZX174" s="7"/>
      <c r="AZY174" s="7"/>
      <c r="AZZ174" s="7"/>
      <c r="BAA174" s="7"/>
      <c r="BAB174" s="7"/>
      <c r="BAC174" s="7"/>
      <c r="BAD174" s="7"/>
      <c r="BAE174" s="7"/>
      <c r="BAF174" s="7"/>
      <c r="BAG174" s="7"/>
      <c r="BAH174" s="7"/>
      <c r="BAI174" s="7"/>
      <c r="BAJ174" s="7"/>
      <c r="BAK174" s="7"/>
      <c r="BAL174" s="7"/>
      <c r="BAM174" s="7"/>
      <c r="BAN174" s="7"/>
      <c r="BAO174" s="7"/>
      <c r="BAP174" s="7"/>
      <c r="BAQ174" s="7"/>
      <c r="BAR174" s="7"/>
      <c r="BAS174" s="7"/>
      <c r="BAT174" s="7"/>
      <c r="BAU174" s="7"/>
      <c r="BAV174" s="7"/>
      <c r="BAW174" s="7"/>
      <c r="BAX174" s="7"/>
      <c r="BAY174" s="7"/>
      <c r="BAZ174" s="7"/>
      <c r="BBA174" s="7"/>
      <c r="BBB174" s="7"/>
      <c r="BBC174" s="7"/>
      <c r="BBD174" s="7"/>
      <c r="BBE174" s="7"/>
      <c r="BBF174" s="7"/>
      <c r="BBG174" s="7"/>
      <c r="BBH174" s="7"/>
      <c r="BBI174" s="7"/>
      <c r="BBJ174" s="7"/>
      <c r="BBK174" s="7"/>
      <c r="BBL174" s="7"/>
      <c r="BBM174" s="7"/>
      <c r="BBN174" s="7"/>
      <c r="BBO174" s="7"/>
      <c r="BBP174" s="7"/>
      <c r="BBQ174" s="7"/>
      <c r="BBR174" s="7"/>
      <c r="BBS174" s="7"/>
      <c r="BBT174" s="7"/>
      <c r="BBU174" s="7"/>
      <c r="BBV174" s="7"/>
      <c r="BBW174" s="7"/>
      <c r="BBX174" s="7"/>
      <c r="BBY174" s="7"/>
      <c r="BBZ174" s="7"/>
      <c r="BCA174" s="7"/>
      <c r="BCB174" s="7"/>
      <c r="BCC174" s="7"/>
      <c r="BCD174" s="7"/>
      <c r="BCE174" s="7"/>
      <c r="BCF174" s="7"/>
      <c r="BCG174" s="7"/>
      <c r="BCH174" s="7"/>
      <c r="BCI174" s="7"/>
      <c r="BCJ174" s="7"/>
      <c r="BCK174" s="7"/>
      <c r="BCL174" s="7"/>
      <c r="BCM174" s="7"/>
      <c r="BCN174" s="7"/>
      <c r="BCO174" s="7"/>
      <c r="BCP174" s="7"/>
      <c r="BCQ174" s="7"/>
      <c r="BCR174" s="7"/>
      <c r="BCS174" s="7"/>
      <c r="BCT174" s="7"/>
      <c r="BCU174" s="7"/>
      <c r="BCV174" s="7"/>
      <c r="BCW174" s="7"/>
      <c r="BCX174" s="7"/>
      <c r="BCY174" s="7"/>
      <c r="BCZ174" s="7"/>
      <c r="BDA174" s="7"/>
      <c r="BDB174" s="7"/>
      <c r="BDC174" s="7"/>
      <c r="BDD174" s="7"/>
      <c r="BDE174" s="7"/>
      <c r="BDF174" s="7"/>
      <c r="BDG174" s="7"/>
      <c r="BDH174" s="7"/>
      <c r="BDI174" s="7"/>
      <c r="BDJ174" s="7"/>
      <c r="BDK174" s="7"/>
      <c r="BDL174" s="7"/>
      <c r="BDM174" s="7"/>
      <c r="BDN174" s="7"/>
      <c r="BDO174" s="7"/>
      <c r="BDP174" s="7"/>
      <c r="BDQ174" s="7"/>
      <c r="BDR174" s="7"/>
      <c r="BDS174" s="7"/>
      <c r="BDT174" s="7"/>
      <c r="BDU174" s="7"/>
      <c r="BDV174" s="7"/>
      <c r="BDW174" s="7"/>
      <c r="BDX174" s="7"/>
      <c r="BDY174" s="7"/>
      <c r="BDZ174" s="7"/>
      <c r="BEA174" s="7"/>
      <c r="BEB174" s="7"/>
      <c r="BEC174" s="7"/>
      <c r="BED174" s="7"/>
      <c r="BEE174" s="7"/>
      <c r="BEF174" s="7"/>
      <c r="BEG174" s="7"/>
      <c r="BEH174" s="7"/>
      <c r="BEI174" s="7"/>
      <c r="BEJ174" s="7"/>
      <c r="BEK174" s="7"/>
      <c r="BEL174" s="7"/>
      <c r="BEM174" s="7"/>
      <c r="BEN174" s="7"/>
      <c r="BEO174" s="7"/>
      <c r="BEP174" s="7"/>
      <c r="BEQ174" s="7"/>
      <c r="BER174" s="7"/>
      <c r="BES174" s="7"/>
      <c r="BET174" s="7"/>
      <c r="BEU174" s="7"/>
      <c r="BEV174" s="7"/>
      <c r="BEW174" s="7"/>
      <c r="BEX174" s="7"/>
      <c r="BEY174" s="7"/>
      <c r="BEZ174" s="7"/>
      <c r="BFA174" s="7"/>
      <c r="BFB174" s="7"/>
      <c r="BFC174" s="7"/>
      <c r="BFD174" s="7"/>
      <c r="BFE174" s="7"/>
      <c r="BFF174" s="7"/>
      <c r="BFG174" s="7"/>
      <c r="BFH174" s="7"/>
      <c r="BFI174" s="7"/>
      <c r="BFJ174" s="7"/>
      <c r="BFK174" s="7"/>
      <c r="BFL174" s="7"/>
      <c r="BFM174" s="7"/>
      <c r="BFN174" s="7"/>
      <c r="BFO174" s="7"/>
      <c r="BFP174" s="7"/>
      <c r="BFQ174" s="7"/>
      <c r="BFR174" s="7"/>
      <c r="BFS174" s="7"/>
      <c r="BFT174" s="7"/>
      <c r="BFU174" s="7"/>
      <c r="BFV174" s="7"/>
      <c r="BFW174" s="7"/>
      <c r="BFX174" s="7"/>
      <c r="BFY174" s="7"/>
      <c r="BFZ174" s="7"/>
      <c r="BGA174" s="7"/>
      <c r="BGB174" s="7"/>
      <c r="BGC174" s="7"/>
      <c r="BGD174" s="7"/>
      <c r="BGE174" s="7"/>
      <c r="BGF174" s="7"/>
      <c r="BGG174" s="7"/>
      <c r="BGH174" s="7"/>
      <c r="BGI174" s="7"/>
      <c r="BGJ174" s="7"/>
      <c r="BGK174" s="7"/>
      <c r="BGL174" s="7"/>
      <c r="BGM174" s="7"/>
      <c r="BGN174" s="7"/>
      <c r="BGO174" s="7"/>
      <c r="BGP174" s="7"/>
      <c r="BGQ174" s="7"/>
      <c r="BGR174" s="7"/>
      <c r="BGS174" s="7"/>
      <c r="BGT174" s="7"/>
      <c r="BGU174" s="7"/>
      <c r="BGV174" s="7"/>
      <c r="BGW174" s="7"/>
      <c r="BGX174" s="7"/>
      <c r="BGY174" s="7"/>
      <c r="BGZ174" s="7"/>
      <c r="BHA174" s="7"/>
      <c r="BHB174" s="7"/>
      <c r="BHC174" s="7"/>
      <c r="BHD174" s="7"/>
      <c r="BHE174" s="7"/>
      <c r="BHF174" s="7"/>
      <c r="BHG174" s="7"/>
      <c r="BHH174" s="7"/>
      <c r="BHI174" s="7"/>
      <c r="BHJ174" s="7"/>
      <c r="BHK174" s="7"/>
      <c r="BHL174" s="7"/>
      <c r="BHM174" s="7"/>
      <c r="BHN174" s="7"/>
      <c r="BHO174" s="7"/>
      <c r="BHP174" s="7"/>
      <c r="BHQ174" s="7"/>
      <c r="BHR174" s="7"/>
      <c r="BHS174" s="7"/>
      <c r="BHT174" s="7"/>
      <c r="BHU174" s="7"/>
      <c r="BHV174" s="7"/>
      <c r="BHW174" s="7"/>
      <c r="BHX174" s="7"/>
      <c r="BHY174" s="7"/>
      <c r="BHZ174" s="7"/>
      <c r="BIA174" s="7"/>
      <c r="BIB174" s="7"/>
      <c r="BIC174" s="7"/>
      <c r="BID174" s="7"/>
      <c r="BIE174" s="7"/>
      <c r="BIF174" s="7"/>
      <c r="BIG174" s="7"/>
      <c r="BIH174" s="7"/>
      <c r="BII174" s="7"/>
      <c r="BIJ174" s="7"/>
      <c r="BIK174" s="7"/>
      <c r="BIL174" s="7"/>
      <c r="BIM174" s="7"/>
      <c r="BIN174" s="7"/>
      <c r="BIO174" s="7"/>
      <c r="BIP174" s="7"/>
      <c r="BIQ174" s="7"/>
      <c r="BIR174" s="7"/>
      <c r="BIS174" s="7"/>
      <c r="BIT174" s="7"/>
      <c r="BIU174" s="7"/>
      <c r="BIV174" s="7"/>
      <c r="BIW174" s="7"/>
      <c r="BIX174" s="7"/>
      <c r="BIY174" s="7"/>
      <c r="BIZ174" s="7"/>
      <c r="BJA174" s="7"/>
      <c r="BJB174" s="7"/>
      <c r="BJC174" s="7"/>
      <c r="BJD174" s="7"/>
      <c r="BJE174" s="7"/>
      <c r="BJF174" s="7"/>
      <c r="BJG174" s="7"/>
      <c r="BJH174" s="7"/>
      <c r="BJI174" s="7"/>
      <c r="BJJ174" s="7"/>
      <c r="BJK174" s="7"/>
      <c r="BJL174" s="7"/>
      <c r="BJM174" s="7"/>
      <c r="BJN174" s="7"/>
      <c r="BJO174" s="7"/>
      <c r="BJP174" s="7"/>
      <c r="BJQ174" s="7"/>
      <c r="BJR174" s="7"/>
      <c r="BJS174" s="7"/>
      <c r="BJT174" s="7"/>
      <c r="BJU174" s="7"/>
      <c r="BJV174" s="7"/>
      <c r="BJW174" s="7"/>
      <c r="BJX174" s="7"/>
      <c r="BJY174" s="7"/>
      <c r="BJZ174" s="7"/>
      <c r="BKA174" s="7"/>
      <c r="BKB174" s="7"/>
      <c r="BKC174" s="7"/>
      <c r="BKD174" s="7"/>
      <c r="BKE174" s="7"/>
      <c r="BKF174" s="7"/>
      <c r="BKG174" s="7"/>
      <c r="BKH174" s="7"/>
      <c r="BKI174" s="7"/>
      <c r="BKJ174" s="7"/>
      <c r="BKK174" s="7"/>
      <c r="BKL174" s="7"/>
      <c r="BKM174" s="7"/>
      <c r="BKN174" s="7"/>
      <c r="BKO174" s="7"/>
      <c r="BKP174" s="7"/>
      <c r="BKQ174" s="7"/>
      <c r="BKR174" s="7"/>
      <c r="BKS174" s="7"/>
      <c r="BKT174" s="7"/>
      <c r="BKU174" s="7"/>
      <c r="BKV174" s="7"/>
      <c r="BKW174" s="7"/>
      <c r="BKX174" s="7"/>
      <c r="BKY174" s="7"/>
      <c r="BKZ174" s="7"/>
      <c r="BLA174" s="7"/>
      <c r="BLB174" s="7"/>
      <c r="BLC174" s="7"/>
      <c r="BLD174" s="7"/>
      <c r="BLE174" s="7"/>
      <c r="BLF174" s="7"/>
      <c r="BLG174" s="7"/>
      <c r="BLH174" s="7"/>
      <c r="BLI174" s="7"/>
      <c r="BLJ174" s="7"/>
      <c r="BLK174" s="7"/>
      <c r="BLL174" s="7"/>
      <c r="BLM174" s="7"/>
      <c r="BLN174" s="7"/>
      <c r="BLO174" s="7"/>
      <c r="BLP174" s="7"/>
      <c r="BLQ174" s="7"/>
      <c r="BLR174" s="7"/>
      <c r="BLS174" s="7"/>
      <c r="BLT174" s="7"/>
      <c r="BLU174" s="7"/>
      <c r="BLV174" s="7"/>
      <c r="BLW174" s="7"/>
      <c r="BLX174" s="7"/>
      <c r="BLY174" s="7"/>
      <c r="BLZ174" s="7"/>
      <c r="BMA174" s="7"/>
      <c r="BMB174" s="7"/>
      <c r="BMC174" s="7"/>
      <c r="BMD174" s="7"/>
      <c r="BME174" s="7"/>
      <c r="BMF174" s="7"/>
      <c r="BMG174" s="7"/>
      <c r="BMH174" s="7"/>
      <c r="BMI174" s="7"/>
      <c r="BMJ174" s="7"/>
      <c r="BMK174" s="7"/>
      <c r="BML174" s="7"/>
      <c r="BMM174" s="7"/>
      <c r="BMN174" s="7"/>
      <c r="BMO174" s="7"/>
      <c r="BMP174" s="7"/>
      <c r="BMQ174" s="7"/>
      <c r="BMR174" s="7"/>
      <c r="BMS174" s="7"/>
      <c r="BMT174" s="7"/>
      <c r="BMU174" s="7"/>
      <c r="BMV174" s="7"/>
      <c r="BMW174" s="7"/>
      <c r="BMX174" s="7"/>
      <c r="BMY174" s="7"/>
      <c r="BMZ174" s="7"/>
      <c r="BNA174" s="7"/>
      <c r="BNB174" s="7"/>
      <c r="BNC174" s="7"/>
      <c r="BND174" s="7"/>
      <c r="BNE174" s="7"/>
      <c r="BNF174" s="7"/>
      <c r="BNG174" s="7"/>
      <c r="BNH174" s="7"/>
      <c r="BNI174" s="7"/>
      <c r="BNJ174" s="7"/>
      <c r="BNK174" s="7"/>
      <c r="BNL174" s="7"/>
      <c r="BNM174" s="7"/>
      <c r="BNN174" s="7"/>
      <c r="BNO174" s="7"/>
      <c r="BNP174" s="7"/>
      <c r="BNQ174" s="7"/>
      <c r="BNR174" s="7"/>
      <c r="BNS174" s="7"/>
      <c r="BNT174" s="7"/>
      <c r="BNU174" s="7"/>
      <c r="BNV174" s="7"/>
      <c r="BNW174" s="7"/>
      <c r="BNX174" s="7"/>
      <c r="BNY174" s="7"/>
      <c r="BNZ174" s="7"/>
      <c r="BOA174" s="7"/>
      <c r="BOB174" s="7"/>
      <c r="BOC174" s="7"/>
      <c r="BOD174" s="7"/>
      <c r="BOE174" s="7"/>
      <c r="BOF174" s="7"/>
      <c r="BOG174" s="7"/>
      <c r="BOH174" s="7"/>
      <c r="BOI174" s="7"/>
      <c r="BOJ174" s="7"/>
      <c r="BOK174" s="7"/>
      <c r="BOL174" s="7"/>
      <c r="BOM174" s="7"/>
      <c r="BON174" s="7"/>
      <c r="BOO174" s="7"/>
      <c r="BOP174" s="7"/>
      <c r="BOQ174" s="7"/>
      <c r="BOR174" s="7"/>
      <c r="BOS174" s="7"/>
      <c r="BOT174" s="7"/>
      <c r="BOU174" s="7"/>
      <c r="BOV174" s="7"/>
      <c r="BOW174" s="7"/>
      <c r="BOX174" s="7"/>
      <c r="BOY174" s="7"/>
      <c r="BOZ174" s="7"/>
      <c r="BPA174" s="7"/>
      <c r="BPB174" s="7"/>
      <c r="BPC174" s="7"/>
      <c r="BPD174" s="7"/>
      <c r="BPE174" s="7"/>
      <c r="BPF174" s="7"/>
      <c r="BPG174" s="7"/>
      <c r="BPH174" s="7"/>
      <c r="BPI174" s="7"/>
      <c r="BPJ174" s="7"/>
      <c r="BPK174" s="7"/>
      <c r="BPL174" s="7"/>
      <c r="BPM174" s="7"/>
      <c r="BPN174" s="7"/>
      <c r="BPO174" s="7"/>
      <c r="BPP174" s="7"/>
      <c r="BPQ174" s="7"/>
      <c r="BPR174" s="7"/>
      <c r="BPS174" s="7"/>
      <c r="BPT174" s="7"/>
      <c r="BPU174" s="7"/>
      <c r="BPV174" s="7"/>
      <c r="BPW174" s="7"/>
      <c r="BPX174" s="7"/>
      <c r="BPY174" s="7"/>
      <c r="BPZ174" s="7"/>
      <c r="BQA174" s="7"/>
      <c r="BQB174" s="7"/>
      <c r="BQC174" s="7"/>
      <c r="BQD174" s="7"/>
      <c r="BQE174" s="7"/>
      <c r="BQF174" s="7"/>
      <c r="BQG174" s="7"/>
      <c r="BQH174" s="7"/>
      <c r="BQI174" s="7"/>
      <c r="BQJ174" s="7"/>
      <c r="BQK174" s="7"/>
      <c r="BQL174" s="7"/>
      <c r="BQM174" s="7"/>
      <c r="BQN174" s="7"/>
      <c r="BQO174" s="7"/>
      <c r="BQP174" s="7"/>
      <c r="BQQ174" s="7"/>
      <c r="BQR174" s="7"/>
      <c r="BQS174" s="7"/>
      <c r="BQT174" s="7"/>
      <c r="BQU174" s="7"/>
      <c r="BQV174" s="7"/>
      <c r="BQW174" s="7"/>
      <c r="BQX174" s="7"/>
      <c r="BQY174" s="7"/>
      <c r="BQZ174" s="7"/>
      <c r="BRA174" s="7"/>
      <c r="BRB174" s="7"/>
      <c r="BRC174" s="7"/>
      <c r="BRD174" s="7"/>
      <c r="BRE174" s="7"/>
      <c r="BRF174" s="7"/>
      <c r="BRG174" s="7"/>
      <c r="BRH174" s="7"/>
      <c r="BRI174" s="7"/>
      <c r="BRJ174" s="7"/>
      <c r="BRK174" s="7"/>
      <c r="BRL174" s="7"/>
      <c r="BRM174" s="7"/>
      <c r="BRN174" s="7"/>
      <c r="BRO174" s="7"/>
      <c r="BRP174" s="7"/>
      <c r="BRQ174" s="7"/>
      <c r="BRR174" s="7"/>
      <c r="BRS174" s="7"/>
      <c r="BRT174" s="7"/>
      <c r="BRU174" s="7"/>
      <c r="BRV174" s="7"/>
      <c r="BRW174" s="7"/>
      <c r="BRX174" s="7"/>
      <c r="BRY174" s="7"/>
      <c r="BRZ174" s="7"/>
      <c r="BSA174" s="7"/>
      <c r="BSB174" s="7"/>
      <c r="BSC174" s="7"/>
      <c r="BSD174" s="7"/>
      <c r="BSE174" s="7"/>
      <c r="BSF174" s="7"/>
      <c r="BSG174" s="7"/>
      <c r="BSH174" s="7"/>
      <c r="BSI174" s="7"/>
      <c r="BSJ174" s="7"/>
      <c r="BSK174" s="7"/>
      <c r="BSL174" s="7"/>
      <c r="BSM174" s="7"/>
      <c r="BSN174" s="7"/>
      <c r="BSO174" s="7"/>
      <c r="BSP174" s="7"/>
      <c r="BSQ174" s="7"/>
      <c r="BSR174" s="7"/>
      <c r="BSS174" s="7"/>
      <c r="BST174" s="7"/>
      <c r="BSU174" s="7"/>
      <c r="BSV174" s="7"/>
      <c r="BSW174" s="7"/>
      <c r="BSX174" s="7"/>
      <c r="BSY174" s="7"/>
      <c r="BSZ174" s="7"/>
      <c r="BTA174" s="7"/>
      <c r="BTB174" s="7"/>
      <c r="BTC174" s="7"/>
      <c r="BTD174" s="7"/>
      <c r="BTE174" s="7"/>
      <c r="BTF174" s="7"/>
      <c r="BTG174" s="7"/>
      <c r="BTH174" s="7"/>
      <c r="BTI174" s="7"/>
      <c r="BTJ174" s="7"/>
      <c r="BTK174" s="7"/>
      <c r="BTL174" s="7"/>
      <c r="BTM174" s="7"/>
      <c r="BTN174" s="7"/>
      <c r="BTO174" s="7"/>
      <c r="BTP174" s="7"/>
      <c r="BTQ174" s="7"/>
      <c r="BTR174" s="7"/>
      <c r="BTS174" s="7"/>
      <c r="BTT174" s="7"/>
      <c r="BTU174" s="7"/>
      <c r="BTV174" s="7"/>
      <c r="BTW174" s="7"/>
      <c r="BTX174" s="7"/>
      <c r="BTY174" s="7"/>
      <c r="BTZ174" s="7"/>
      <c r="BUA174" s="7"/>
      <c r="BUB174" s="7"/>
      <c r="BUC174" s="7"/>
      <c r="BUD174" s="7"/>
      <c r="BUE174" s="7"/>
      <c r="BUF174" s="7"/>
      <c r="BUG174" s="7"/>
      <c r="BUH174" s="7"/>
      <c r="BUI174" s="7"/>
      <c r="BUJ174" s="7"/>
      <c r="BUK174" s="7"/>
      <c r="BUL174" s="7"/>
      <c r="BUM174" s="7"/>
      <c r="BUN174" s="7"/>
      <c r="BUO174" s="7"/>
      <c r="BUP174" s="7"/>
      <c r="BUQ174" s="7"/>
      <c r="BUR174" s="7"/>
      <c r="BUS174" s="7"/>
      <c r="BUT174" s="7"/>
      <c r="BUU174" s="7"/>
      <c r="BUV174" s="7"/>
      <c r="BUW174" s="7"/>
      <c r="BUX174" s="7"/>
      <c r="BUY174" s="7"/>
      <c r="BUZ174" s="7"/>
      <c r="BVA174" s="7"/>
      <c r="BVB174" s="7"/>
      <c r="BVC174" s="7"/>
      <c r="BVD174" s="7"/>
      <c r="BVE174" s="7"/>
      <c r="BVF174" s="7"/>
      <c r="BVG174" s="7"/>
      <c r="BVH174" s="7"/>
      <c r="BVI174" s="7"/>
      <c r="BVJ174" s="7"/>
      <c r="BVK174" s="7"/>
      <c r="BVL174" s="7"/>
      <c r="BVM174" s="7"/>
      <c r="BVN174" s="7"/>
      <c r="BVO174" s="7"/>
      <c r="BVP174" s="7"/>
      <c r="BVQ174" s="7"/>
      <c r="BVR174" s="7"/>
      <c r="BVS174" s="7"/>
      <c r="BVT174" s="7"/>
      <c r="BVU174" s="7"/>
      <c r="BVV174" s="7"/>
      <c r="BVW174" s="7"/>
      <c r="BVX174" s="7"/>
      <c r="BVY174" s="7"/>
      <c r="BVZ174" s="7"/>
      <c r="BWA174" s="7"/>
      <c r="BWB174" s="7"/>
      <c r="BWC174" s="7"/>
      <c r="BWD174" s="7"/>
      <c r="BWE174" s="7"/>
      <c r="BWF174" s="7"/>
      <c r="BWG174" s="7"/>
      <c r="BWH174" s="7"/>
      <c r="BWI174" s="7"/>
      <c r="BWJ174" s="7"/>
      <c r="BWK174" s="7"/>
      <c r="BWL174" s="7"/>
      <c r="BWM174" s="7"/>
      <c r="BWN174" s="7"/>
      <c r="BWO174" s="7"/>
      <c r="BWP174" s="7"/>
      <c r="BWQ174" s="7"/>
      <c r="BWR174" s="7"/>
      <c r="BWS174" s="7"/>
      <c r="BWT174" s="7"/>
      <c r="BWU174" s="7"/>
      <c r="BWV174" s="7"/>
      <c r="BWW174" s="7"/>
      <c r="BWX174" s="7"/>
      <c r="BWY174" s="7"/>
      <c r="BWZ174" s="7"/>
      <c r="BXA174" s="7"/>
      <c r="BXB174" s="7"/>
      <c r="BXC174" s="7"/>
      <c r="BXD174" s="7"/>
      <c r="BXE174" s="7"/>
      <c r="BXF174" s="7"/>
      <c r="BXG174" s="7"/>
      <c r="BXH174" s="7"/>
      <c r="BXI174" s="7"/>
      <c r="BXJ174" s="7"/>
      <c r="BXK174" s="7"/>
      <c r="BXL174" s="7"/>
      <c r="BXM174" s="7"/>
      <c r="BXN174" s="7"/>
      <c r="BXO174" s="7"/>
      <c r="BXP174" s="7"/>
      <c r="BXQ174" s="7"/>
      <c r="BXR174" s="7"/>
      <c r="BXS174" s="7"/>
      <c r="BXT174" s="7"/>
      <c r="BXU174" s="7"/>
      <c r="BXV174" s="7"/>
      <c r="BXW174" s="7"/>
      <c r="BXX174" s="7"/>
      <c r="BXY174" s="7"/>
      <c r="BXZ174" s="7"/>
      <c r="BYA174" s="7"/>
      <c r="BYB174" s="7"/>
      <c r="BYC174" s="7"/>
      <c r="BYD174" s="7"/>
      <c r="BYE174" s="7"/>
      <c r="BYF174" s="7"/>
      <c r="BYG174" s="7"/>
      <c r="BYH174" s="7"/>
      <c r="BYI174" s="7"/>
      <c r="BYJ174" s="7"/>
      <c r="BYK174" s="7"/>
      <c r="BYL174" s="7"/>
      <c r="BYM174" s="7"/>
      <c r="BYN174" s="7"/>
      <c r="BYO174" s="7"/>
      <c r="BYP174" s="7"/>
      <c r="BYQ174" s="7"/>
      <c r="BYR174" s="7"/>
      <c r="BYS174" s="7"/>
      <c r="BYT174" s="7"/>
      <c r="BYU174" s="7"/>
      <c r="BYV174" s="7"/>
      <c r="BYW174" s="7"/>
      <c r="BYX174" s="7"/>
      <c r="BYY174" s="7"/>
      <c r="BYZ174" s="7"/>
      <c r="BZA174" s="7"/>
      <c r="BZB174" s="7"/>
      <c r="BZC174" s="7"/>
      <c r="BZD174" s="7"/>
      <c r="BZE174" s="7"/>
      <c r="BZF174" s="7"/>
      <c r="BZG174" s="7"/>
      <c r="BZH174" s="7"/>
      <c r="BZI174" s="7"/>
      <c r="BZJ174" s="7"/>
      <c r="BZK174" s="7"/>
      <c r="BZL174" s="7"/>
      <c r="BZM174" s="7"/>
      <c r="BZN174" s="7"/>
      <c r="BZO174" s="7"/>
      <c r="BZP174" s="7"/>
      <c r="BZQ174" s="7"/>
      <c r="BZR174" s="7"/>
      <c r="BZS174" s="7"/>
      <c r="BZT174" s="7"/>
      <c r="BZU174" s="7"/>
      <c r="BZV174" s="7"/>
      <c r="BZW174" s="7"/>
      <c r="BZX174" s="7"/>
      <c r="BZY174" s="7"/>
      <c r="BZZ174" s="7"/>
      <c r="CAA174" s="7"/>
      <c r="CAB174" s="7"/>
      <c r="CAC174" s="7"/>
      <c r="CAD174" s="7"/>
      <c r="CAE174" s="7"/>
      <c r="CAF174" s="7"/>
      <c r="CAG174" s="7"/>
      <c r="CAH174" s="7"/>
      <c r="CAI174" s="7"/>
      <c r="CAJ174" s="7"/>
      <c r="CAK174" s="7"/>
      <c r="CAL174" s="7"/>
      <c r="CAM174" s="7"/>
      <c r="CAN174" s="7"/>
      <c r="CAO174" s="7"/>
      <c r="CAP174" s="7"/>
      <c r="CAQ174" s="7"/>
      <c r="CAR174" s="7"/>
      <c r="CAS174" s="7"/>
      <c r="CAT174" s="7"/>
      <c r="CAU174" s="7"/>
      <c r="CAV174" s="7"/>
      <c r="CAW174" s="7"/>
      <c r="CAX174" s="7"/>
      <c r="CAY174" s="7"/>
      <c r="CAZ174" s="7"/>
      <c r="CBA174" s="7"/>
      <c r="CBB174" s="7"/>
      <c r="CBC174" s="7"/>
      <c r="CBD174" s="7"/>
      <c r="CBE174" s="7"/>
      <c r="CBF174" s="7"/>
      <c r="CBG174" s="7"/>
      <c r="CBH174" s="7"/>
      <c r="CBI174" s="7"/>
      <c r="CBJ174" s="7"/>
      <c r="CBK174" s="7"/>
      <c r="CBL174" s="7"/>
      <c r="CBM174" s="7"/>
      <c r="CBN174" s="7"/>
      <c r="CBO174" s="7"/>
      <c r="CBP174" s="7"/>
      <c r="CBQ174" s="7"/>
      <c r="CBR174" s="7"/>
      <c r="CBS174" s="7"/>
      <c r="CBT174" s="7"/>
      <c r="CBU174" s="7"/>
      <c r="CBV174" s="7"/>
      <c r="CBW174" s="7"/>
      <c r="CBX174" s="7"/>
      <c r="CBY174" s="7"/>
      <c r="CBZ174" s="7"/>
      <c r="CCA174" s="7"/>
      <c r="CCB174" s="7"/>
      <c r="CCC174" s="7"/>
      <c r="CCD174" s="7"/>
      <c r="CCE174" s="7"/>
      <c r="CCF174" s="7"/>
      <c r="CCG174" s="7"/>
      <c r="CCH174" s="7"/>
      <c r="CCI174" s="7"/>
      <c r="CCJ174" s="7"/>
      <c r="CCK174" s="7"/>
      <c r="CCL174" s="7"/>
      <c r="CCM174" s="7"/>
      <c r="CCN174" s="7"/>
      <c r="CCO174" s="7"/>
      <c r="CCP174" s="7"/>
      <c r="CCQ174" s="7"/>
      <c r="CCR174" s="7"/>
      <c r="CCS174" s="7"/>
      <c r="CCT174" s="7"/>
      <c r="CCU174" s="7"/>
      <c r="CCV174" s="7"/>
      <c r="CCW174" s="7"/>
      <c r="CCX174" s="7"/>
      <c r="CCY174" s="7"/>
      <c r="CCZ174" s="7"/>
      <c r="CDA174" s="7"/>
      <c r="CDB174" s="7"/>
      <c r="CDC174" s="7"/>
      <c r="CDD174" s="7"/>
      <c r="CDE174" s="7"/>
      <c r="CDF174" s="7"/>
      <c r="CDG174" s="7"/>
      <c r="CDH174" s="7"/>
      <c r="CDI174" s="7"/>
      <c r="CDJ174" s="7"/>
      <c r="CDK174" s="7"/>
      <c r="CDL174" s="7"/>
      <c r="CDM174" s="7"/>
      <c r="CDN174" s="7"/>
      <c r="CDO174" s="7"/>
      <c r="CDP174" s="7"/>
      <c r="CDQ174" s="7"/>
      <c r="CDR174" s="7"/>
      <c r="CDS174" s="7"/>
      <c r="CDT174" s="7"/>
      <c r="CDU174" s="7"/>
      <c r="CDV174" s="7"/>
      <c r="CDW174" s="7"/>
      <c r="CDX174" s="7"/>
      <c r="CDY174" s="7"/>
      <c r="CDZ174" s="7"/>
      <c r="CEA174" s="7"/>
      <c r="CEB174" s="7"/>
      <c r="CEC174" s="7"/>
      <c r="CED174" s="7"/>
      <c r="CEE174" s="7"/>
      <c r="CEF174" s="7"/>
      <c r="CEG174" s="7"/>
      <c r="CEH174" s="7"/>
      <c r="CEI174" s="7"/>
      <c r="CEJ174" s="7"/>
      <c r="CEK174" s="7"/>
      <c r="CEL174" s="7"/>
      <c r="CEM174" s="7"/>
      <c r="CEN174" s="7"/>
      <c r="CEO174" s="7"/>
      <c r="CEP174" s="7"/>
      <c r="CEQ174" s="7"/>
      <c r="CER174" s="7"/>
      <c r="CES174" s="7"/>
      <c r="CET174" s="7"/>
      <c r="CEU174" s="7"/>
      <c r="CEV174" s="7"/>
      <c r="CEW174" s="7"/>
      <c r="CEX174" s="7"/>
      <c r="CEY174" s="7"/>
      <c r="CEZ174" s="7"/>
      <c r="CFA174" s="7"/>
      <c r="CFB174" s="7"/>
      <c r="CFC174" s="7"/>
      <c r="CFD174" s="7"/>
      <c r="CFE174" s="7"/>
      <c r="CFF174" s="7"/>
      <c r="CFG174" s="7"/>
      <c r="CFH174" s="7"/>
      <c r="CFI174" s="7"/>
      <c r="CFJ174" s="7"/>
      <c r="CFK174" s="7"/>
      <c r="CFL174" s="7"/>
      <c r="CFM174" s="7"/>
      <c r="CFN174" s="7"/>
      <c r="CFO174" s="7"/>
      <c r="CFP174" s="7"/>
      <c r="CFQ174" s="7"/>
      <c r="CFR174" s="7"/>
      <c r="CFS174" s="7"/>
      <c r="CFT174" s="7"/>
      <c r="CFU174" s="7"/>
      <c r="CFV174" s="7"/>
      <c r="CFW174" s="7"/>
      <c r="CFX174" s="7"/>
      <c r="CFY174" s="7"/>
      <c r="CFZ174" s="7"/>
      <c r="CGA174" s="7"/>
      <c r="CGB174" s="7"/>
      <c r="CGC174" s="7"/>
      <c r="CGD174" s="7"/>
      <c r="CGE174" s="7"/>
      <c r="CGF174" s="7"/>
      <c r="CGG174" s="7"/>
      <c r="CGH174" s="7"/>
      <c r="CGI174" s="7"/>
      <c r="CGJ174" s="7"/>
      <c r="CGK174" s="7"/>
      <c r="CGL174" s="7"/>
      <c r="CGM174" s="7"/>
      <c r="CGN174" s="7"/>
      <c r="CGO174" s="7"/>
      <c r="CGP174" s="7"/>
      <c r="CGQ174" s="7"/>
      <c r="CGR174" s="7"/>
      <c r="CGS174" s="7"/>
      <c r="CGT174" s="7"/>
      <c r="CGU174" s="7"/>
      <c r="CGV174" s="7"/>
      <c r="CGW174" s="7"/>
      <c r="CGX174" s="7"/>
      <c r="CGY174" s="7"/>
      <c r="CGZ174" s="7"/>
      <c r="CHA174" s="7"/>
      <c r="CHB174" s="7"/>
      <c r="CHC174" s="7"/>
      <c r="CHD174" s="7"/>
      <c r="CHE174" s="7"/>
      <c r="CHF174" s="7"/>
      <c r="CHG174" s="7"/>
      <c r="CHH174" s="7"/>
      <c r="CHI174" s="7"/>
      <c r="CHJ174" s="7"/>
      <c r="CHK174" s="7"/>
      <c r="CHL174" s="7"/>
      <c r="CHM174" s="7"/>
      <c r="CHN174" s="7"/>
      <c r="CHO174" s="7"/>
      <c r="CHP174" s="7"/>
      <c r="CHQ174" s="7"/>
      <c r="CHR174" s="7"/>
      <c r="CHS174" s="7"/>
      <c r="CHT174" s="7"/>
      <c r="CHU174" s="7"/>
      <c r="CHV174" s="7"/>
      <c r="CHW174" s="7"/>
      <c r="CHX174" s="7"/>
      <c r="CHY174" s="7"/>
      <c r="CHZ174" s="7"/>
      <c r="CIA174" s="7"/>
      <c r="CIB174" s="7"/>
      <c r="CIC174" s="7"/>
      <c r="CID174" s="7"/>
      <c r="CIE174" s="7"/>
      <c r="CIF174" s="7"/>
      <c r="CIG174" s="7"/>
      <c r="CIH174" s="7"/>
      <c r="CII174" s="7"/>
      <c r="CIJ174" s="7"/>
      <c r="CIK174" s="7"/>
      <c r="CIL174" s="7"/>
      <c r="CIM174" s="7"/>
      <c r="CIN174" s="7"/>
      <c r="CIO174" s="7"/>
      <c r="CIP174" s="7"/>
      <c r="CIQ174" s="7"/>
      <c r="CIR174" s="7"/>
      <c r="CIS174" s="7"/>
      <c r="CIT174" s="7"/>
      <c r="CIU174" s="7"/>
      <c r="CIV174" s="7"/>
      <c r="CIW174" s="7"/>
      <c r="CIX174" s="7"/>
      <c r="CIY174" s="7"/>
      <c r="CIZ174" s="7"/>
      <c r="CJA174" s="7"/>
      <c r="CJB174" s="7"/>
      <c r="CJC174" s="7"/>
      <c r="CJD174" s="7"/>
      <c r="CJE174" s="7"/>
      <c r="CJF174" s="7"/>
      <c r="CJG174" s="7"/>
      <c r="CJH174" s="7"/>
      <c r="CJI174" s="7"/>
      <c r="CJJ174" s="7"/>
      <c r="CJK174" s="7"/>
      <c r="CJL174" s="7"/>
      <c r="CJM174" s="7"/>
      <c r="CJN174" s="7"/>
      <c r="CJO174" s="7"/>
      <c r="CJP174" s="7"/>
      <c r="CJQ174" s="7"/>
      <c r="CJR174" s="7"/>
      <c r="CJS174" s="7"/>
      <c r="CJT174" s="7"/>
      <c r="CJU174" s="7"/>
      <c r="CJV174" s="7"/>
      <c r="CJW174" s="7"/>
      <c r="CJX174" s="7"/>
      <c r="CJY174" s="7"/>
      <c r="CJZ174" s="7"/>
      <c r="CKA174" s="7"/>
      <c r="CKB174" s="7"/>
      <c r="CKC174" s="7"/>
      <c r="CKD174" s="7"/>
      <c r="CKE174" s="7"/>
      <c r="CKF174" s="7"/>
      <c r="CKG174" s="7"/>
      <c r="CKH174" s="7"/>
      <c r="CKI174" s="7"/>
      <c r="CKJ174" s="7"/>
      <c r="CKK174" s="7"/>
      <c r="CKL174" s="7"/>
      <c r="CKM174" s="7"/>
      <c r="CKN174" s="7"/>
      <c r="CKO174" s="7"/>
      <c r="CKP174" s="7"/>
      <c r="CKQ174" s="7"/>
      <c r="CKR174" s="7"/>
      <c r="CKS174" s="7"/>
      <c r="CKT174" s="7"/>
      <c r="CKU174" s="7"/>
      <c r="CKV174" s="7"/>
      <c r="CKW174" s="7"/>
      <c r="CKX174" s="7"/>
      <c r="CKY174" s="7"/>
      <c r="CKZ174" s="7"/>
      <c r="CLA174" s="7"/>
      <c r="CLB174" s="7"/>
      <c r="CLC174" s="7"/>
      <c r="CLD174" s="7"/>
      <c r="CLE174" s="7"/>
      <c r="CLF174" s="7"/>
      <c r="CLG174" s="7"/>
      <c r="CLH174" s="7"/>
      <c r="CLI174" s="7"/>
      <c r="CLJ174" s="7"/>
      <c r="CLK174" s="7"/>
      <c r="CLL174" s="7"/>
      <c r="CLM174" s="7"/>
      <c r="CLN174" s="7"/>
      <c r="CLO174" s="7"/>
      <c r="CLP174" s="7"/>
      <c r="CLQ174" s="7"/>
      <c r="CLR174" s="7"/>
      <c r="CLS174" s="7"/>
      <c r="CLT174" s="7"/>
      <c r="CLU174" s="7"/>
      <c r="CLV174" s="7"/>
      <c r="CLW174" s="7"/>
      <c r="CLX174" s="7"/>
      <c r="CLY174" s="7"/>
      <c r="CLZ174" s="7"/>
      <c r="CMA174" s="7"/>
      <c r="CMB174" s="7"/>
      <c r="CMC174" s="7"/>
      <c r="CMD174" s="7"/>
      <c r="CME174" s="7"/>
      <c r="CMF174" s="7"/>
      <c r="CMG174" s="7"/>
      <c r="CMH174" s="7"/>
      <c r="CMI174" s="7"/>
      <c r="CMJ174" s="7"/>
      <c r="CMK174" s="7"/>
      <c r="CML174" s="7"/>
      <c r="CMM174" s="7"/>
      <c r="CMN174" s="7"/>
      <c r="CMO174" s="7"/>
      <c r="CMP174" s="7"/>
      <c r="CMQ174" s="7"/>
      <c r="CMR174" s="7"/>
      <c r="CMS174" s="7"/>
      <c r="CMT174" s="7"/>
      <c r="CMU174" s="7"/>
      <c r="CMV174" s="7"/>
      <c r="CMW174" s="7"/>
      <c r="CMX174" s="7"/>
      <c r="CMY174" s="7"/>
      <c r="CMZ174" s="7"/>
      <c r="CNA174" s="7"/>
      <c r="CNB174" s="7"/>
      <c r="CNC174" s="7"/>
      <c r="CND174" s="7"/>
      <c r="CNE174" s="7"/>
      <c r="CNF174" s="7"/>
      <c r="CNG174" s="7"/>
      <c r="CNH174" s="7"/>
      <c r="CNI174" s="7"/>
      <c r="CNJ174" s="7"/>
      <c r="CNK174" s="7"/>
      <c r="CNL174" s="7"/>
      <c r="CNM174" s="7"/>
      <c r="CNN174" s="7"/>
      <c r="CNO174" s="7"/>
      <c r="CNP174" s="7"/>
      <c r="CNQ174" s="7"/>
      <c r="CNR174" s="7"/>
      <c r="CNS174" s="7"/>
      <c r="CNT174" s="7"/>
      <c r="CNU174" s="7"/>
      <c r="CNV174" s="7"/>
      <c r="CNW174" s="7"/>
      <c r="CNX174" s="7"/>
      <c r="CNY174" s="7"/>
      <c r="CNZ174" s="7"/>
      <c r="COA174" s="7"/>
      <c r="COB174" s="7"/>
      <c r="COC174" s="7"/>
      <c r="COD174" s="7"/>
      <c r="COE174" s="7"/>
      <c r="COF174" s="7"/>
      <c r="COG174" s="7"/>
      <c r="COH174" s="7"/>
      <c r="COI174" s="7"/>
      <c r="COJ174" s="7"/>
      <c r="COK174" s="7"/>
      <c r="COL174" s="7"/>
      <c r="COM174" s="7"/>
      <c r="CON174" s="7"/>
      <c r="COO174" s="7"/>
      <c r="COP174" s="7"/>
      <c r="COQ174" s="7"/>
      <c r="COR174" s="7"/>
      <c r="COS174" s="7"/>
      <c r="COT174" s="7"/>
      <c r="COU174" s="7"/>
      <c r="COV174" s="7"/>
      <c r="COW174" s="7"/>
      <c r="COX174" s="7"/>
      <c r="COY174" s="7"/>
      <c r="COZ174" s="7"/>
      <c r="CPA174" s="7"/>
      <c r="CPB174" s="7"/>
      <c r="CPC174" s="7"/>
      <c r="CPD174" s="7"/>
      <c r="CPE174" s="7"/>
      <c r="CPF174" s="7"/>
      <c r="CPG174" s="7"/>
      <c r="CPH174" s="7"/>
      <c r="CPI174" s="7"/>
      <c r="CPJ174" s="7"/>
      <c r="CPK174" s="7"/>
    </row>
    <row r="175" spans="1:2455" s="6" customFormat="1" ht="53.25" hidden="1" customHeight="1" x14ac:dyDescent="0.25">
      <c r="A175" s="33" t="s">
        <v>77</v>
      </c>
      <c r="B175" s="28" t="s">
        <v>78</v>
      </c>
      <c r="C175" s="29">
        <v>22000</v>
      </c>
      <c r="D175" s="29"/>
      <c r="E175" s="44"/>
      <c r="F175" s="44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  <c r="GN175" s="7"/>
      <c r="GO175" s="7"/>
      <c r="GP175" s="7"/>
      <c r="GQ175" s="7"/>
      <c r="GR175" s="7"/>
      <c r="GS175" s="7"/>
      <c r="GT175" s="7"/>
      <c r="GU175" s="7"/>
      <c r="GV175" s="7"/>
      <c r="GW175" s="7"/>
      <c r="GX175" s="7"/>
      <c r="GY175" s="7"/>
      <c r="GZ175" s="7"/>
      <c r="HA175" s="7"/>
      <c r="HB175" s="7"/>
      <c r="HC175" s="7"/>
      <c r="HD175" s="7"/>
      <c r="HE175" s="7"/>
      <c r="HF175" s="7"/>
      <c r="HG175" s="7"/>
      <c r="HH175" s="7"/>
      <c r="HI175" s="7"/>
      <c r="HJ175" s="7"/>
      <c r="HK175" s="7"/>
      <c r="HL175" s="7"/>
      <c r="HM175" s="7"/>
      <c r="HN175" s="7"/>
      <c r="HO175" s="7"/>
      <c r="HP175" s="7"/>
      <c r="HQ175" s="7"/>
      <c r="HR175" s="7"/>
      <c r="HS175" s="7"/>
      <c r="HT175" s="7"/>
      <c r="HU175" s="7"/>
      <c r="HV175" s="7"/>
      <c r="HW175" s="7"/>
      <c r="HX175" s="7"/>
      <c r="HY175" s="7"/>
      <c r="HZ175" s="7"/>
      <c r="IA175" s="7"/>
      <c r="IB175" s="7"/>
      <c r="IC175" s="7"/>
      <c r="ID175" s="7"/>
      <c r="IE175" s="7"/>
      <c r="IF175" s="7"/>
      <c r="IG175" s="7"/>
      <c r="IH175" s="7"/>
      <c r="II175" s="7"/>
      <c r="IJ175" s="7"/>
      <c r="IK175" s="7"/>
      <c r="IL175" s="7"/>
      <c r="IM175" s="7"/>
      <c r="IN175" s="7"/>
      <c r="IO175" s="7"/>
      <c r="IP175" s="7"/>
      <c r="IQ175" s="7"/>
      <c r="IR175" s="7"/>
      <c r="IS175" s="7"/>
      <c r="IT175" s="7"/>
      <c r="IU175" s="7"/>
      <c r="IV175" s="7"/>
      <c r="IW175" s="7"/>
      <c r="IX175" s="7"/>
      <c r="IY175" s="7"/>
      <c r="IZ175" s="7"/>
      <c r="JA175" s="7"/>
      <c r="JB175" s="7"/>
      <c r="JC175" s="7"/>
      <c r="JD175" s="7"/>
      <c r="JE175" s="7"/>
      <c r="JF175" s="7"/>
      <c r="JG175" s="7"/>
      <c r="JH175" s="7"/>
      <c r="JI175" s="7"/>
      <c r="JJ175" s="7"/>
      <c r="JK175" s="7"/>
      <c r="JL175" s="7"/>
      <c r="JM175" s="7"/>
      <c r="JN175" s="7"/>
      <c r="JO175" s="7"/>
      <c r="JP175" s="7"/>
      <c r="JQ175" s="7"/>
      <c r="JR175" s="7"/>
      <c r="JS175" s="7"/>
      <c r="JT175" s="7"/>
      <c r="JU175" s="7"/>
      <c r="JV175" s="7"/>
      <c r="JW175" s="7"/>
      <c r="JX175" s="7"/>
      <c r="JY175" s="7"/>
      <c r="JZ175" s="7"/>
      <c r="KA175" s="7"/>
      <c r="KB175" s="7"/>
      <c r="KC175" s="7"/>
      <c r="KD175" s="7"/>
      <c r="KE175" s="7"/>
      <c r="KF175" s="7"/>
      <c r="KG175" s="7"/>
      <c r="KH175" s="7"/>
      <c r="KI175" s="7"/>
      <c r="KJ175" s="7"/>
      <c r="KK175" s="7"/>
      <c r="KL175" s="7"/>
      <c r="KM175" s="7"/>
      <c r="KN175" s="7"/>
      <c r="KO175" s="7"/>
      <c r="KP175" s="7"/>
      <c r="KQ175" s="7"/>
      <c r="KR175" s="7"/>
      <c r="KS175" s="7"/>
      <c r="KT175" s="7"/>
      <c r="KU175" s="7"/>
      <c r="KV175" s="7"/>
      <c r="KW175" s="7"/>
      <c r="KX175" s="7"/>
      <c r="KY175" s="7"/>
      <c r="KZ175" s="7"/>
      <c r="LA175" s="7"/>
      <c r="LB175" s="7"/>
      <c r="LC175" s="7"/>
      <c r="LD175" s="7"/>
      <c r="LE175" s="7"/>
      <c r="LF175" s="7"/>
      <c r="LG175" s="7"/>
      <c r="LH175" s="7"/>
      <c r="LI175" s="7"/>
      <c r="LJ175" s="7"/>
      <c r="LK175" s="7"/>
      <c r="LL175" s="7"/>
      <c r="LM175" s="7"/>
      <c r="LN175" s="7"/>
      <c r="LO175" s="7"/>
      <c r="LP175" s="7"/>
      <c r="LQ175" s="7"/>
      <c r="LR175" s="7"/>
      <c r="LS175" s="7"/>
      <c r="LT175" s="7"/>
      <c r="LU175" s="7"/>
      <c r="LV175" s="7"/>
      <c r="LW175" s="7"/>
      <c r="LX175" s="7"/>
      <c r="LY175" s="7"/>
      <c r="LZ175" s="7"/>
      <c r="MA175" s="7"/>
      <c r="MB175" s="7"/>
      <c r="MC175" s="7"/>
      <c r="MD175" s="7"/>
      <c r="ME175" s="7"/>
      <c r="MF175" s="7"/>
      <c r="MG175" s="7"/>
      <c r="MH175" s="7"/>
      <c r="MI175" s="7"/>
      <c r="MJ175" s="7"/>
      <c r="MK175" s="7"/>
      <c r="ML175" s="7"/>
      <c r="MM175" s="7"/>
      <c r="MN175" s="7"/>
      <c r="MO175" s="7"/>
      <c r="MP175" s="7"/>
      <c r="MQ175" s="7"/>
      <c r="MR175" s="7"/>
      <c r="MS175" s="7"/>
      <c r="MT175" s="7"/>
      <c r="MU175" s="7"/>
      <c r="MV175" s="7"/>
      <c r="MW175" s="7"/>
      <c r="MX175" s="7"/>
      <c r="MY175" s="7"/>
      <c r="MZ175" s="7"/>
      <c r="NA175" s="7"/>
      <c r="NB175" s="7"/>
      <c r="NC175" s="7"/>
      <c r="ND175" s="7"/>
      <c r="NE175" s="7"/>
      <c r="NF175" s="7"/>
      <c r="NG175" s="7"/>
      <c r="NH175" s="7"/>
      <c r="NI175" s="7"/>
      <c r="NJ175" s="7"/>
      <c r="NK175" s="7"/>
      <c r="NL175" s="7"/>
      <c r="NM175" s="7"/>
      <c r="NN175" s="7"/>
      <c r="NO175" s="7"/>
      <c r="NP175" s="7"/>
      <c r="NQ175" s="7"/>
      <c r="NR175" s="7"/>
      <c r="NS175" s="7"/>
      <c r="NT175" s="7"/>
      <c r="NU175" s="7"/>
      <c r="NV175" s="7"/>
      <c r="NW175" s="7"/>
      <c r="NX175" s="7"/>
      <c r="NY175" s="7"/>
      <c r="NZ175" s="7"/>
      <c r="OA175" s="7"/>
      <c r="OB175" s="7"/>
      <c r="OC175" s="7"/>
      <c r="OD175" s="7"/>
      <c r="OE175" s="7"/>
      <c r="OF175" s="7"/>
      <c r="OG175" s="7"/>
      <c r="OH175" s="7"/>
      <c r="OI175" s="7"/>
      <c r="OJ175" s="7"/>
      <c r="OK175" s="7"/>
      <c r="OL175" s="7"/>
      <c r="OM175" s="7"/>
      <c r="ON175" s="7"/>
      <c r="OO175" s="7"/>
      <c r="OP175" s="7"/>
      <c r="OQ175" s="7"/>
      <c r="OR175" s="7"/>
      <c r="OS175" s="7"/>
      <c r="OT175" s="7"/>
      <c r="OU175" s="7"/>
      <c r="OV175" s="7"/>
      <c r="OW175" s="7"/>
      <c r="OX175" s="7"/>
      <c r="OY175" s="7"/>
      <c r="OZ175" s="7"/>
      <c r="PA175" s="7"/>
      <c r="PB175" s="7"/>
      <c r="PC175" s="7"/>
      <c r="PD175" s="7"/>
      <c r="PE175" s="7"/>
      <c r="PF175" s="7"/>
      <c r="PG175" s="7"/>
      <c r="PH175" s="7"/>
      <c r="PI175" s="7"/>
      <c r="PJ175" s="7"/>
      <c r="PK175" s="7"/>
      <c r="PL175" s="7"/>
      <c r="PM175" s="7"/>
      <c r="PN175" s="7"/>
      <c r="PO175" s="7"/>
      <c r="PP175" s="7"/>
      <c r="PQ175" s="7"/>
      <c r="PR175" s="7"/>
      <c r="PS175" s="7"/>
      <c r="PT175" s="7"/>
      <c r="PU175" s="7"/>
      <c r="PV175" s="7"/>
      <c r="PW175" s="7"/>
      <c r="PX175" s="7"/>
      <c r="PY175" s="7"/>
      <c r="PZ175" s="7"/>
      <c r="QA175" s="7"/>
      <c r="QB175" s="7"/>
      <c r="QC175" s="7"/>
      <c r="QD175" s="7"/>
      <c r="QE175" s="7"/>
      <c r="QF175" s="7"/>
      <c r="QG175" s="7"/>
      <c r="QH175" s="7"/>
      <c r="QI175" s="7"/>
      <c r="QJ175" s="7"/>
      <c r="QK175" s="7"/>
      <c r="QL175" s="7"/>
      <c r="QM175" s="7"/>
      <c r="QN175" s="7"/>
      <c r="QO175" s="7"/>
      <c r="QP175" s="7"/>
      <c r="QQ175" s="7"/>
      <c r="QR175" s="7"/>
      <c r="QS175" s="7"/>
      <c r="QT175" s="7"/>
      <c r="QU175" s="7"/>
      <c r="QV175" s="7"/>
      <c r="QW175" s="7"/>
      <c r="QX175" s="7"/>
      <c r="QY175" s="7"/>
      <c r="QZ175" s="7"/>
      <c r="RA175" s="7"/>
      <c r="RB175" s="7"/>
      <c r="RC175" s="7"/>
      <c r="RD175" s="7"/>
      <c r="RE175" s="7"/>
      <c r="RF175" s="7"/>
      <c r="RG175" s="7"/>
      <c r="RH175" s="7"/>
      <c r="RI175" s="7"/>
      <c r="RJ175" s="7"/>
      <c r="RK175" s="7"/>
      <c r="RL175" s="7"/>
      <c r="RM175" s="7"/>
      <c r="RN175" s="7"/>
      <c r="RO175" s="7"/>
      <c r="RP175" s="7"/>
      <c r="RQ175" s="7"/>
      <c r="RR175" s="7"/>
      <c r="RS175" s="7"/>
      <c r="RT175" s="7"/>
      <c r="RU175" s="7"/>
      <c r="RV175" s="7"/>
      <c r="RW175" s="7"/>
      <c r="RX175" s="7"/>
      <c r="RY175" s="7"/>
      <c r="RZ175" s="7"/>
      <c r="SA175" s="7"/>
      <c r="SB175" s="7"/>
      <c r="SC175" s="7"/>
      <c r="SD175" s="7"/>
      <c r="SE175" s="7"/>
      <c r="SF175" s="7"/>
      <c r="SG175" s="7"/>
      <c r="SH175" s="7"/>
      <c r="SI175" s="7"/>
      <c r="SJ175" s="7"/>
      <c r="SK175" s="7"/>
      <c r="SL175" s="7"/>
      <c r="SM175" s="7"/>
      <c r="SN175" s="7"/>
      <c r="SO175" s="7"/>
      <c r="SP175" s="7"/>
      <c r="SQ175" s="7"/>
      <c r="SR175" s="7"/>
      <c r="SS175" s="7"/>
      <c r="ST175" s="7"/>
      <c r="SU175" s="7"/>
      <c r="SV175" s="7"/>
      <c r="SW175" s="7"/>
      <c r="SX175" s="7"/>
      <c r="SY175" s="7"/>
      <c r="SZ175" s="7"/>
      <c r="TA175" s="7"/>
      <c r="TB175" s="7"/>
      <c r="TC175" s="7"/>
      <c r="TD175" s="7"/>
      <c r="TE175" s="7"/>
      <c r="TF175" s="7"/>
      <c r="TG175" s="7"/>
      <c r="TH175" s="7"/>
      <c r="TI175" s="7"/>
      <c r="TJ175" s="7"/>
      <c r="TK175" s="7"/>
      <c r="TL175" s="7"/>
      <c r="TM175" s="7"/>
      <c r="TN175" s="7"/>
      <c r="TO175" s="7"/>
      <c r="TP175" s="7"/>
      <c r="TQ175" s="7"/>
      <c r="TR175" s="7"/>
      <c r="TS175" s="7"/>
      <c r="TT175" s="7"/>
      <c r="TU175" s="7"/>
      <c r="TV175" s="7"/>
      <c r="TW175" s="7"/>
      <c r="TX175" s="7"/>
      <c r="TY175" s="7"/>
      <c r="TZ175" s="7"/>
      <c r="UA175" s="7"/>
      <c r="UB175" s="7"/>
      <c r="UC175" s="7"/>
      <c r="UD175" s="7"/>
      <c r="UE175" s="7"/>
      <c r="UF175" s="7"/>
      <c r="UG175" s="7"/>
      <c r="UH175" s="7"/>
      <c r="UI175" s="7"/>
      <c r="UJ175" s="7"/>
      <c r="UK175" s="7"/>
      <c r="UL175" s="7"/>
      <c r="UM175" s="7"/>
      <c r="UN175" s="7"/>
      <c r="UO175" s="7"/>
      <c r="UP175" s="7"/>
      <c r="UQ175" s="7"/>
      <c r="UR175" s="7"/>
      <c r="US175" s="7"/>
      <c r="UT175" s="7"/>
      <c r="UU175" s="7"/>
      <c r="UV175" s="7"/>
      <c r="UW175" s="7"/>
      <c r="UX175" s="7"/>
      <c r="UY175" s="7"/>
      <c r="UZ175" s="7"/>
      <c r="VA175" s="7"/>
      <c r="VB175" s="7"/>
      <c r="VC175" s="7"/>
      <c r="VD175" s="7"/>
      <c r="VE175" s="7"/>
      <c r="VF175" s="7"/>
      <c r="VG175" s="7"/>
      <c r="VH175" s="7"/>
      <c r="VI175" s="7"/>
      <c r="VJ175" s="7"/>
      <c r="VK175" s="7"/>
      <c r="VL175" s="7"/>
      <c r="VM175" s="7"/>
      <c r="VN175" s="7"/>
      <c r="VO175" s="7"/>
      <c r="VP175" s="7"/>
      <c r="VQ175" s="7"/>
      <c r="VR175" s="7"/>
      <c r="VS175" s="7"/>
      <c r="VT175" s="7"/>
      <c r="VU175" s="7"/>
      <c r="VV175" s="7"/>
      <c r="VW175" s="7"/>
      <c r="VX175" s="7"/>
      <c r="VY175" s="7"/>
      <c r="VZ175" s="7"/>
      <c r="WA175" s="7"/>
      <c r="WB175" s="7"/>
      <c r="WC175" s="7"/>
      <c r="WD175" s="7"/>
      <c r="WE175" s="7"/>
      <c r="WF175" s="7"/>
      <c r="WG175" s="7"/>
      <c r="WH175" s="7"/>
      <c r="WI175" s="7"/>
      <c r="WJ175" s="7"/>
      <c r="WK175" s="7"/>
      <c r="WL175" s="7"/>
      <c r="WM175" s="7"/>
      <c r="WN175" s="7"/>
      <c r="WO175" s="7"/>
      <c r="WP175" s="7"/>
      <c r="WQ175" s="7"/>
      <c r="WR175" s="7"/>
      <c r="WS175" s="7"/>
      <c r="WT175" s="7"/>
      <c r="WU175" s="7"/>
      <c r="WV175" s="7"/>
      <c r="WW175" s="7"/>
      <c r="WX175" s="7"/>
      <c r="WY175" s="7"/>
      <c r="WZ175" s="7"/>
      <c r="XA175" s="7"/>
      <c r="XB175" s="7"/>
      <c r="XC175" s="7"/>
      <c r="XD175" s="7"/>
      <c r="XE175" s="7"/>
      <c r="XF175" s="7"/>
      <c r="XG175" s="7"/>
      <c r="XH175" s="7"/>
      <c r="XI175" s="7"/>
      <c r="XJ175" s="7"/>
      <c r="XK175" s="7"/>
      <c r="XL175" s="7"/>
      <c r="XM175" s="7"/>
      <c r="XN175" s="7"/>
      <c r="XO175" s="7"/>
      <c r="XP175" s="7"/>
      <c r="XQ175" s="7"/>
      <c r="XR175" s="7"/>
      <c r="XS175" s="7"/>
      <c r="XT175" s="7"/>
      <c r="XU175" s="7"/>
      <c r="XV175" s="7"/>
      <c r="XW175" s="7"/>
      <c r="XX175" s="7"/>
      <c r="XY175" s="7"/>
      <c r="XZ175" s="7"/>
      <c r="YA175" s="7"/>
      <c r="YB175" s="7"/>
      <c r="YC175" s="7"/>
      <c r="YD175" s="7"/>
      <c r="YE175" s="7"/>
      <c r="YF175" s="7"/>
      <c r="YG175" s="7"/>
      <c r="YH175" s="7"/>
      <c r="YI175" s="7"/>
      <c r="YJ175" s="7"/>
      <c r="YK175" s="7"/>
      <c r="YL175" s="7"/>
      <c r="YM175" s="7"/>
      <c r="YN175" s="7"/>
      <c r="YO175" s="7"/>
      <c r="YP175" s="7"/>
      <c r="YQ175" s="7"/>
      <c r="YR175" s="7"/>
      <c r="YS175" s="7"/>
      <c r="YT175" s="7"/>
      <c r="YU175" s="7"/>
      <c r="YV175" s="7"/>
      <c r="YW175" s="7"/>
      <c r="YX175" s="7"/>
      <c r="YY175" s="7"/>
      <c r="YZ175" s="7"/>
      <c r="ZA175" s="7"/>
      <c r="ZB175" s="7"/>
      <c r="ZC175" s="7"/>
      <c r="ZD175" s="7"/>
      <c r="ZE175" s="7"/>
      <c r="ZF175" s="7"/>
      <c r="ZG175" s="7"/>
      <c r="ZH175" s="7"/>
      <c r="ZI175" s="7"/>
      <c r="ZJ175" s="7"/>
      <c r="ZK175" s="7"/>
      <c r="ZL175" s="7"/>
      <c r="ZM175" s="7"/>
      <c r="ZN175" s="7"/>
      <c r="ZO175" s="7"/>
      <c r="ZP175" s="7"/>
      <c r="ZQ175" s="7"/>
      <c r="ZR175" s="7"/>
      <c r="ZS175" s="7"/>
      <c r="ZT175" s="7"/>
      <c r="ZU175" s="7"/>
      <c r="ZV175" s="7"/>
      <c r="ZW175" s="7"/>
      <c r="ZX175" s="7"/>
      <c r="ZY175" s="7"/>
      <c r="ZZ175" s="7"/>
      <c r="AAA175" s="7"/>
      <c r="AAB175" s="7"/>
      <c r="AAC175" s="7"/>
      <c r="AAD175" s="7"/>
      <c r="AAE175" s="7"/>
      <c r="AAF175" s="7"/>
      <c r="AAG175" s="7"/>
      <c r="AAH175" s="7"/>
      <c r="AAI175" s="7"/>
      <c r="AAJ175" s="7"/>
      <c r="AAK175" s="7"/>
      <c r="AAL175" s="7"/>
      <c r="AAM175" s="7"/>
      <c r="AAN175" s="7"/>
      <c r="AAO175" s="7"/>
      <c r="AAP175" s="7"/>
      <c r="AAQ175" s="7"/>
      <c r="AAR175" s="7"/>
      <c r="AAS175" s="7"/>
      <c r="AAT175" s="7"/>
      <c r="AAU175" s="7"/>
      <c r="AAV175" s="7"/>
      <c r="AAW175" s="7"/>
      <c r="AAX175" s="7"/>
      <c r="AAY175" s="7"/>
      <c r="AAZ175" s="7"/>
      <c r="ABA175" s="7"/>
      <c r="ABB175" s="7"/>
      <c r="ABC175" s="7"/>
      <c r="ABD175" s="7"/>
      <c r="ABE175" s="7"/>
      <c r="ABF175" s="7"/>
      <c r="ABG175" s="7"/>
      <c r="ABH175" s="7"/>
      <c r="ABI175" s="7"/>
      <c r="ABJ175" s="7"/>
      <c r="ABK175" s="7"/>
      <c r="ABL175" s="7"/>
      <c r="ABM175" s="7"/>
      <c r="ABN175" s="7"/>
      <c r="ABO175" s="7"/>
      <c r="ABP175" s="7"/>
      <c r="ABQ175" s="7"/>
      <c r="ABR175" s="7"/>
      <c r="ABS175" s="7"/>
      <c r="ABT175" s="7"/>
      <c r="ABU175" s="7"/>
      <c r="ABV175" s="7"/>
      <c r="ABW175" s="7"/>
      <c r="ABX175" s="7"/>
      <c r="ABY175" s="7"/>
      <c r="ABZ175" s="7"/>
      <c r="ACA175" s="7"/>
      <c r="ACB175" s="7"/>
      <c r="ACC175" s="7"/>
      <c r="ACD175" s="7"/>
      <c r="ACE175" s="7"/>
      <c r="ACF175" s="7"/>
      <c r="ACG175" s="7"/>
      <c r="ACH175" s="7"/>
      <c r="ACI175" s="7"/>
      <c r="ACJ175" s="7"/>
      <c r="ACK175" s="7"/>
      <c r="ACL175" s="7"/>
      <c r="ACM175" s="7"/>
      <c r="ACN175" s="7"/>
      <c r="ACO175" s="7"/>
      <c r="ACP175" s="7"/>
      <c r="ACQ175" s="7"/>
      <c r="ACR175" s="7"/>
      <c r="ACS175" s="7"/>
      <c r="ACT175" s="7"/>
      <c r="ACU175" s="7"/>
      <c r="ACV175" s="7"/>
      <c r="ACW175" s="7"/>
      <c r="ACX175" s="7"/>
      <c r="ACY175" s="7"/>
      <c r="ACZ175" s="7"/>
      <c r="ADA175" s="7"/>
      <c r="ADB175" s="7"/>
      <c r="ADC175" s="7"/>
      <c r="ADD175" s="7"/>
      <c r="ADE175" s="7"/>
      <c r="ADF175" s="7"/>
      <c r="ADG175" s="7"/>
      <c r="ADH175" s="7"/>
      <c r="ADI175" s="7"/>
      <c r="ADJ175" s="7"/>
      <c r="ADK175" s="7"/>
      <c r="ADL175" s="7"/>
      <c r="ADM175" s="7"/>
      <c r="ADN175" s="7"/>
      <c r="ADO175" s="7"/>
      <c r="ADP175" s="7"/>
      <c r="ADQ175" s="7"/>
      <c r="ADR175" s="7"/>
      <c r="ADS175" s="7"/>
      <c r="ADT175" s="7"/>
      <c r="ADU175" s="7"/>
      <c r="ADV175" s="7"/>
      <c r="ADW175" s="7"/>
      <c r="ADX175" s="7"/>
      <c r="ADY175" s="7"/>
      <c r="ADZ175" s="7"/>
      <c r="AEA175" s="7"/>
      <c r="AEB175" s="7"/>
      <c r="AEC175" s="7"/>
      <c r="AED175" s="7"/>
      <c r="AEE175" s="7"/>
      <c r="AEF175" s="7"/>
      <c r="AEG175" s="7"/>
      <c r="AEH175" s="7"/>
      <c r="AEI175" s="7"/>
      <c r="AEJ175" s="7"/>
      <c r="AEK175" s="7"/>
      <c r="AEL175" s="7"/>
      <c r="AEM175" s="7"/>
      <c r="AEN175" s="7"/>
      <c r="AEO175" s="7"/>
      <c r="AEP175" s="7"/>
      <c r="AEQ175" s="7"/>
      <c r="AER175" s="7"/>
      <c r="AES175" s="7"/>
      <c r="AET175" s="7"/>
      <c r="AEU175" s="7"/>
      <c r="AEV175" s="7"/>
      <c r="AEW175" s="7"/>
      <c r="AEX175" s="7"/>
      <c r="AEY175" s="7"/>
      <c r="AEZ175" s="7"/>
      <c r="AFA175" s="7"/>
      <c r="AFB175" s="7"/>
      <c r="AFC175" s="7"/>
      <c r="AFD175" s="7"/>
      <c r="AFE175" s="7"/>
      <c r="AFF175" s="7"/>
      <c r="AFG175" s="7"/>
      <c r="AFH175" s="7"/>
      <c r="AFI175" s="7"/>
      <c r="AFJ175" s="7"/>
      <c r="AFK175" s="7"/>
      <c r="AFL175" s="7"/>
      <c r="AFM175" s="7"/>
      <c r="AFN175" s="7"/>
      <c r="AFO175" s="7"/>
      <c r="AFP175" s="7"/>
      <c r="AFQ175" s="7"/>
      <c r="AFR175" s="7"/>
      <c r="AFS175" s="7"/>
      <c r="AFT175" s="7"/>
      <c r="AFU175" s="7"/>
      <c r="AFV175" s="7"/>
      <c r="AFW175" s="7"/>
      <c r="AFX175" s="7"/>
      <c r="AFY175" s="7"/>
      <c r="AFZ175" s="7"/>
      <c r="AGA175" s="7"/>
      <c r="AGB175" s="7"/>
      <c r="AGC175" s="7"/>
      <c r="AGD175" s="7"/>
      <c r="AGE175" s="7"/>
      <c r="AGF175" s="7"/>
      <c r="AGG175" s="7"/>
      <c r="AGH175" s="7"/>
      <c r="AGI175" s="7"/>
      <c r="AGJ175" s="7"/>
      <c r="AGK175" s="7"/>
      <c r="AGL175" s="7"/>
      <c r="AGM175" s="7"/>
      <c r="AGN175" s="7"/>
      <c r="AGO175" s="7"/>
      <c r="AGP175" s="7"/>
      <c r="AGQ175" s="7"/>
      <c r="AGR175" s="7"/>
      <c r="AGS175" s="7"/>
      <c r="AGT175" s="7"/>
      <c r="AGU175" s="7"/>
      <c r="AGV175" s="7"/>
      <c r="AGW175" s="7"/>
      <c r="AGX175" s="7"/>
      <c r="AGY175" s="7"/>
      <c r="AGZ175" s="7"/>
      <c r="AHA175" s="7"/>
      <c r="AHB175" s="7"/>
      <c r="AHC175" s="7"/>
      <c r="AHD175" s="7"/>
      <c r="AHE175" s="7"/>
      <c r="AHF175" s="7"/>
      <c r="AHG175" s="7"/>
      <c r="AHH175" s="7"/>
      <c r="AHI175" s="7"/>
      <c r="AHJ175" s="7"/>
      <c r="AHK175" s="7"/>
      <c r="AHL175" s="7"/>
      <c r="AHM175" s="7"/>
      <c r="AHN175" s="7"/>
      <c r="AHO175" s="7"/>
      <c r="AHP175" s="7"/>
      <c r="AHQ175" s="7"/>
      <c r="AHR175" s="7"/>
      <c r="AHS175" s="7"/>
      <c r="AHT175" s="7"/>
      <c r="AHU175" s="7"/>
      <c r="AHV175" s="7"/>
      <c r="AHW175" s="7"/>
      <c r="AHX175" s="7"/>
      <c r="AHY175" s="7"/>
      <c r="AHZ175" s="7"/>
      <c r="AIA175" s="7"/>
      <c r="AIB175" s="7"/>
      <c r="AIC175" s="7"/>
      <c r="AID175" s="7"/>
      <c r="AIE175" s="7"/>
      <c r="AIF175" s="7"/>
      <c r="AIG175" s="7"/>
      <c r="AIH175" s="7"/>
      <c r="AII175" s="7"/>
      <c r="AIJ175" s="7"/>
      <c r="AIK175" s="7"/>
      <c r="AIL175" s="7"/>
      <c r="AIM175" s="7"/>
      <c r="AIN175" s="7"/>
      <c r="AIO175" s="7"/>
      <c r="AIP175" s="7"/>
      <c r="AIQ175" s="7"/>
      <c r="AIR175" s="7"/>
      <c r="AIS175" s="7"/>
      <c r="AIT175" s="7"/>
      <c r="AIU175" s="7"/>
      <c r="AIV175" s="7"/>
      <c r="AIW175" s="7"/>
      <c r="AIX175" s="7"/>
      <c r="AIY175" s="7"/>
      <c r="AIZ175" s="7"/>
      <c r="AJA175" s="7"/>
      <c r="AJB175" s="7"/>
      <c r="AJC175" s="7"/>
      <c r="AJD175" s="7"/>
      <c r="AJE175" s="7"/>
      <c r="AJF175" s="7"/>
      <c r="AJG175" s="7"/>
      <c r="AJH175" s="7"/>
      <c r="AJI175" s="7"/>
      <c r="AJJ175" s="7"/>
      <c r="AJK175" s="7"/>
      <c r="AJL175" s="7"/>
      <c r="AJM175" s="7"/>
      <c r="AJN175" s="7"/>
      <c r="AJO175" s="7"/>
      <c r="AJP175" s="7"/>
      <c r="AJQ175" s="7"/>
      <c r="AJR175" s="7"/>
      <c r="AJS175" s="7"/>
      <c r="AJT175" s="7"/>
      <c r="AJU175" s="7"/>
      <c r="AJV175" s="7"/>
      <c r="AJW175" s="7"/>
      <c r="AJX175" s="7"/>
      <c r="AJY175" s="7"/>
      <c r="AJZ175" s="7"/>
      <c r="AKA175" s="7"/>
      <c r="AKB175" s="7"/>
      <c r="AKC175" s="7"/>
      <c r="AKD175" s="7"/>
      <c r="AKE175" s="7"/>
      <c r="AKF175" s="7"/>
      <c r="AKG175" s="7"/>
      <c r="AKH175" s="7"/>
      <c r="AKI175" s="7"/>
      <c r="AKJ175" s="7"/>
      <c r="AKK175" s="7"/>
      <c r="AKL175" s="7"/>
      <c r="AKM175" s="7"/>
      <c r="AKN175" s="7"/>
      <c r="AKO175" s="7"/>
      <c r="AKP175" s="7"/>
      <c r="AKQ175" s="7"/>
      <c r="AKR175" s="7"/>
      <c r="AKS175" s="7"/>
      <c r="AKT175" s="7"/>
      <c r="AKU175" s="7"/>
      <c r="AKV175" s="7"/>
      <c r="AKW175" s="7"/>
      <c r="AKX175" s="7"/>
      <c r="AKY175" s="7"/>
      <c r="AKZ175" s="7"/>
      <c r="ALA175" s="7"/>
      <c r="ALB175" s="7"/>
      <c r="ALC175" s="7"/>
      <c r="ALD175" s="7"/>
      <c r="ALE175" s="7"/>
      <c r="ALF175" s="7"/>
      <c r="ALG175" s="7"/>
      <c r="ALH175" s="7"/>
      <c r="ALI175" s="7"/>
      <c r="ALJ175" s="7"/>
      <c r="ALK175" s="7"/>
      <c r="ALL175" s="7"/>
      <c r="ALM175" s="7"/>
      <c r="ALN175" s="7"/>
      <c r="ALO175" s="7"/>
      <c r="ALP175" s="7"/>
      <c r="ALQ175" s="7"/>
      <c r="ALR175" s="7"/>
      <c r="ALS175" s="7"/>
      <c r="ALT175" s="7"/>
      <c r="ALU175" s="7"/>
      <c r="ALV175" s="7"/>
      <c r="ALW175" s="7"/>
      <c r="ALX175" s="7"/>
      <c r="ALY175" s="7"/>
      <c r="ALZ175" s="7"/>
      <c r="AMA175" s="7"/>
      <c r="AMB175" s="7"/>
      <c r="AMC175" s="7"/>
      <c r="AMD175" s="7"/>
      <c r="AME175" s="7"/>
      <c r="AMF175" s="7"/>
      <c r="AMG175" s="7"/>
      <c r="AMH175" s="7"/>
      <c r="AMI175" s="7"/>
      <c r="AMJ175" s="7"/>
      <c r="AMK175" s="7"/>
      <c r="AML175" s="7"/>
      <c r="AMM175" s="7"/>
      <c r="AMN175" s="7"/>
      <c r="AMO175" s="7"/>
      <c r="AMP175" s="7"/>
      <c r="AMQ175" s="7"/>
      <c r="AMR175" s="7"/>
      <c r="AMS175" s="7"/>
      <c r="AMT175" s="7"/>
      <c r="AMU175" s="7"/>
      <c r="AMV175" s="7"/>
      <c r="AMW175" s="7"/>
      <c r="AMX175" s="7"/>
      <c r="AMY175" s="7"/>
      <c r="AMZ175" s="7"/>
      <c r="ANA175" s="7"/>
      <c r="ANB175" s="7"/>
      <c r="ANC175" s="7"/>
      <c r="AND175" s="7"/>
      <c r="ANE175" s="7"/>
      <c r="ANF175" s="7"/>
      <c r="ANG175" s="7"/>
      <c r="ANH175" s="7"/>
      <c r="ANI175" s="7"/>
      <c r="ANJ175" s="7"/>
      <c r="ANK175" s="7"/>
      <c r="ANL175" s="7"/>
      <c r="ANM175" s="7"/>
      <c r="ANN175" s="7"/>
      <c r="ANO175" s="7"/>
      <c r="ANP175" s="7"/>
      <c r="ANQ175" s="7"/>
      <c r="ANR175" s="7"/>
      <c r="ANS175" s="7"/>
      <c r="ANT175" s="7"/>
      <c r="ANU175" s="7"/>
      <c r="ANV175" s="7"/>
      <c r="ANW175" s="7"/>
      <c r="ANX175" s="7"/>
      <c r="ANY175" s="7"/>
      <c r="ANZ175" s="7"/>
      <c r="AOA175" s="7"/>
      <c r="AOB175" s="7"/>
      <c r="AOC175" s="7"/>
      <c r="AOD175" s="7"/>
      <c r="AOE175" s="7"/>
      <c r="AOF175" s="7"/>
      <c r="AOG175" s="7"/>
      <c r="AOH175" s="7"/>
      <c r="AOI175" s="7"/>
      <c r="AOJ175" s="7"/>
      <c r="AOK175" s="7"/>
      <c r="AOL175" s="7"/>
      <c r="AOM175" s="7"/>
      <c r="AON175" s="7"/>
      <c r="AOO175" s="7"/>
      <c r="AOP175" s="7"/>
      <c r="AOQ175" s="7"/>
      <c r="AOR175" s="7"/>
      <c r="AOS175" s="7"/>
      <c r="AOT175" s="7"/>
      <c r="AOU175" s="7"/>
      <c r="AOV175" s="7"/>
      <c r="AOW175" s="7"/>
      <c r="AOX175" s="7"/>
      <c r="AOY175" s="7"/>
      <c r="AOZ175" s="7"/>
      <c r="APA175" s="7"/>
      <c r="APB175" s="7"/>
      <c r="APC175" s="7"/>
      <c r="APD175" s="7"/>
      <c r="APE175" s="7"/>
      <c r="APF175" s="7"/>
      <c r="APG175" s="7"/>
      <c r="APH175" s="7"/>
      <c r="API175" s="7"/>
      <c r="APJ175" s="7"/>
      <c r="APK175" s="7"/>
      <c r="APL175" s="7"/>
      <c r="APM175" s="7"/>
      <c r="APN175" s="7"/>
      <c r="APO175" s="7"/>
      <c r="APP175" s="7"/>
      <c r="APQ175" s="7"/>
      <c r="APR175" s="7"/>
      <c r="APS175" s="7"/>
      <c r="APT175" s="7"/>
      <c r="APU175" s="7"/>
      <c r="APV175" s="7"/>
      <c r="APW175" s="7"/>
      <c r="APX175" s="7"/>
      <c r="APY175" s="7"/>
      <c r="APZ175" s="7"/>
      <c r="AQA175" s="7"/>
      <c r="AQB175" s="7"/>
      <c r="AQC175" s="7"/>
      <c r="AQD175" s="7"/>
      <c r="AQE175" s="7"/>
      <c r="AQF175" s="7"/>
      <c r="AQG175" s="7"/>
      <c r="AQH175" s="7"/>
      <c r="AQI175" s="7"/>
      <c r="AQJ175" s="7"/>
      <c r="AQK175" s="7"/>
      <c r="AQL175" s="7"/>
      <c r="AQM175" s="7"/>
      <c r="AQN175" s="7"/>
      <c r="AQO175" s="7"/>
      <c r="AQP175" s="7"/>
      <c r="AQQ175" s="7"/>
      <c r="AQR175" s="7"/>
      <c r="AQS175" s="7"/>
      <c r="AQT175" s="7"/>
      <c r="AQU175" s="7"/>
      <c r="AQV175" s="7"/>
      <c r="AQW175" s="7"/>
      <c r="AQX175" s="7"/>
      <c r="AQY175" s="7"/>
      <c r="AQZ175" s="7"/>
      <c r="ARA175" s="7"/>
      <c r="ARB175" s="7"/>
      <c r="ARC175" s="7"/>
      <c r="ARD175" s="7"/>
      <c r="ARE175" s="7"/>
      <c r="ARF175" s="7"/>
      <c r="ARG175" s="7"/>
      <c r="ARH175" s="7"/>
      <c r="ARI175" s="7"/>
      <c r="ARJ175" s="7"/>
      <c r="ARK175" s="7"/>
      <c r="ARL175" s="7"/>
      <c r="ARM175" s="7"/>
      <c r="ARN175" s="7"/>
      <c r="ARO175" s="7"/>
      <c r="ARP175" s="7"/>
      <c r="ARQ175" s="7"/>
      <c r="ARR175" s="7"/>
      <c r="ARS175" s="7"/>
      <c r="ART175" s="7"/>
      <c r="ARU175" s="7"/>
      <c r="ARV175" s="7"/>
      <c r="ARW175" s="7"/>
      <c r="ARX175" s="7"/>
      <c r="ARY175" s="7"/>
      <c r="ARZ175" s="7"/>
      <c r="ASA175" s="7"/>
      <c r="ASB175" s="7"/>
      <c r="ASC175" s="7"/>
      <c r="ASD175" s="7"/>
      <c r="ASE175" s="7"/>
      <c r="ASF175" s="7"/>
      <c r="ASG175" s="7"/>
      <c r="ASH175" s="7"/>
      <c r="ASI175" s="7"/>
      <c r="ASJ175" s="7"/>
      <c r="ASK175" s="7"/>
      <c r="ASL175" s="7"/>
      <c r="ASM175" s="7"/>
      <c r="ASN175" s="7"/>
      <c r="ASO175" s="7"/>
      <c r="ASP175" s="7"/>
      <c r="ASQ175" s="7"/>
      <c r="ASR175" s="7"/>
      <c r="ASS175" s="7"/>
      <c r="AST175" s="7"/>
      <c r="ASU175" s="7"/>
      <c r="ASV175" s="7"/>
      <c r="ASW175" s="7"/>
      <c r="ASX175" s="7"/>
      <c r="ASY175" s="7"/>
      <c r="ASZ175" s="7"/>
      <c r="ATA175" s="7"/>
      <c r="ATB175" s="7"/>
      <c r="ATC175" s="7"/>
      <c r="ATD175" s="7"/>
      <c r="ATE175" s="7"/>
      <c r="ATF175" s="7"/>
      <c r="ATG175" s="7"/>
      <c r="ATH175" s="7"/>
      <c r="ATI175" s="7"/>
      <c r="ATJ175" s="7"/>
      <c r="ATK175" s="7"/>
      <c r="ATL175" s="7"/>
      <c r="ATM175" s="7"/>
      <c r="ATN175" s="7"/>
      <c r="ATO175" s="7"/>
      <c r="ATP175" s="7"/>
      <c r="ATQ175" s="7"/>
      <c r="ATR175" s="7"/>
      <c r="ATS175" s="7"/>
      <c r="ATT175" s="7"/>
      <c r="ATU175" s="7"/>
      <c r="ATV175" s="7"/>
      <c r="ATW175" s="7"/>
      <c r="ATX175" s="7"/>
      <c r="ATY175" s="7"/>
      <c r="ATZ175" s="7"/>
      <c r="AUA175" s="7"/>
      <c r="AUB175" s="7"/>
      <c r="AUC175" s="7"/>
      <c r="AUD175" s="7"/>
      <c r="AUE175" s="7"/>
      <c r="AUF175" s="7"/>
      <c r="AUG175" s="7"/>
      <c r="AUH175" s="7"/>
      <c r="AUI175" s="7"/>
      <c r="AUJ175" s="7"/>
      <c r="AUK175" s="7"/>
      <c r="AUL175" s="7"/>
      <c r="AUM175" s="7"/>
      <c r="AUN175" s="7"/>
      <c r="AUO175" s="7"/>
      <c r="AUP175" s="7"/>
      <c r="AUQ175" s="7"/>
      <c r="AUR175" s="7"/>
      <c r="AUS175" s="7"/>
      <c r="AUT175" s="7"/>
      <c r="AUU175" s="7"/>
      <c r="AUV175" s="7"/>
      <c r="AUW175" s="7"/>
      <c r="AUX175" s="7"/>
      <c r="AUY175" s="7"/>
      <c r="AUZ175" s="7"/>
      <c r="AVA175" s="7"/>
      <c r="AVB175" s="7"/>
      <c r="AVC175" s="7"/>
      <c r="AVD175" s="7"/>
      <c r="AVE175" s="7"/>
      <c r="AVF175" s="7"/>
      <c r="AVG175" s="7"/>
      <c r="AVH175" s="7"/>
      <c r="AVI175" s="7"/>
      <c r="AVJ175" s="7"/>
      <c r="AVK175" s="7"/>
      <c r="AVL175" s="7"/>
      <c r="AVM175" s="7"/>
      <c r="AVN175" s="7"/>
      <c r="AVO175" s="7"/>
      <c r="AVP175" s="7"/>
      <c r="AVQ175" s="7"/>
      <c r="AVR175" s="7"/>
      <c r="AVS175" s="7"/>
      <c r="AVT175" s="7"/>
      <c r="AVU175" s="7"/>
      <c r="AVV175" s="7"/>
      <c r="AVW175" s="7"/>
      <c r="AVX175" s="7"/>
      <c r="AVY175" s="7"/>
      <c r="AVZ175" s="7"/>
      <c r="AWA175" s="7"/>
      <c r="AWB175" s="7"/>
      <c r="AWC175" s="7"/>
      <c r="AWD175" s="7"/>
      <c r="AWE175" s="7"/>
      <c r="AWF175" s="7"/>
      <c r="AWG175" s="7"/>
      <c r="AWH175" s="7"/>
      <c r="AWI175" s="7"/>
      <c r="AWJ175" s="7"/>
      <c r="AWK175" s="7"/>
      <c r="AWL175" s="7"/>
      <c r="AWM175" s="7"/>
      <c r="AWN175" s="7"/>
      <c r="AWO175" s="7"/>
      <c r="AWP175" s="7"/>
      <c r="AWQ175" s="7"/>
      <c r="AWR175" s="7"/>
      <c r="AWS175" s="7"/>
      <c r="AWT175" s="7"/>
      <c r="AWU175" s="7"/>
      <c r="AWV175" s="7"/>
      <c r="AWW175" s="7"/>
      <c r="AWX175" s="7"/>
      <c r="AWY175" s="7"/>
      <c r="AWZ175" s="7"/>
      <c r="AXA175" s="7"/>
      <c r="AXB175" s="7"/>
      <c r="AXC175" s="7"/>
      <c r="AXD175" s="7"/>
      <c r="AXE175" s="7"/>
      <c r="AXF175" s="7"/>
      <c r="AXG175" s="7"/>
      <c r="AXH175" s="7"/>
      <c r="AXI175" s="7"/>
      <c r="AXJ175" s="7"/>
      <c r="AXK175" s="7"/>
      <c r="AXL175" s="7"/>
      <c r="AXM175" s="7"/>
      <c r="AXN175" s="7"/>
      <c r="AXO175" s="7"/>
      <c r="AXP175" s="7"/>
      <c r="AXQ175" s="7"/>
      <c r="AXR175" s="7"/>
      <c r="AXS175" s="7"/>
      <c r="AXT175" s="7"/>
      <c r="AXU175" s="7"/>
      <c r="AXV175" s="7"/>
      <c r="AXW175" s="7"/>
      <c r="AXX175" s="7"/>
      <c r="AXY175" s="7"/>
      <c r="AXZ175" s="7"/>
      <c r="AYA175" s="7"/>
      <c r="AYB175" s="7"/>
      <c r="AYC175" s="7"/>
      <c r="AYD175" s="7"/>
      <c r="AYE175" s="7"/>
      <c r="AYF175" s="7"/>
      <c r="AYG175" s="7"/>
      <c r="AYH175" s="7"/>
      <c r="AYI175" s="7"/>
      <c r="AYJ175" s="7"/>
      <c r="AYK175" s="7"/>
      <c r="AYL175" s="7"/>
      <c r="AYM175" s="7"/>
      <c r="AYN175" s="7"/>
      <c r="AYO175" s="7"/>
      <c r="AYP175" s="7"/>
      <c r="AYQ175" s="7"/>
      <c r="AYR175" s="7"/>
      <c r="AYS175" s="7"/>
      <c r="AYT175" s="7"/>
      <c r="AYU175" s="7"/>
      <c r="AYV175" s="7"/>
      <c r="AYW175" s="7"/>
      <c r="AYX175" s="7"/>
      <c r="AYY175" s="7"/>
      <c r="AYZ175" s="7"/>
      <c r="AZA175" s="7"/>
      <c r="AZB175" s="7"/>
      <c r="AZC175" s="7"/>
      <c r="AZD175" s="7"/>
      <c r="AZE175" s="7"/>
      <c r="AZF175" s="7"/>
      <c r="AZG175" s="7"/>
      <c r="AZH175" s="7"/>
      <c r="AZI175" s="7"/>
      <c r="AZJ175" s="7"/>
      <c r="AZK175" s="7"/>
      <c r="AZL175" s="7"/>
      <c r="AZM175" s="7"/>
      <c r="AZN175" s="7"/>
      <c r="AZO175" s="7"/>
      <c r="AZP175" s="7"/>
      <c r="AZQ175" s="7"/>
      <c r="AZR175" s="7"/>
      <c r="AZS175" s="7"/>
      <c r="AZT175" s="7"/>
      <c r="AZU175" s="7"/>
      <c r="AZV175" s="7"/>
      <c r="AZW175" s="7"/>
      <c r="AZX175" s="7"/>
      <c r="AZY175" s="7"/>
      <c r="AZZ175" s="7"/>
      <c r="BAA175" s="7"/>
      <c r="BAB175" s="7"/>
      <c r="BAC175" s="7"/>
      <c r="BAD175" s="7"/>
      <c r="BAE175" s="7"/>
      <c r="BAF175" s="7"/>
      <c r="BAG175" s="7"/>
      <c r="BAH175" s="7"/>
      <c r="BAI175" s="7"/>
      <c r="BAJ175" s="7"/>
      <c r="BAK175" s="7"/>
      <c r="BAL175" s="7"/>
      <c r="BAM175" s="7"/>
      <c r="BAN175" s="7"/>
      <c r="BAO175" s="7"/>
      <c r="BAP175" s="7"/>
      <c r="BAQ175" s="7"/>
      <c r="BAR175" s="7"/>
      <c r="BAS175" s="7"/>
      <c r="BAT175" s="7"/>
      <c r="BAU175" s="7"/>
      <c r="BAV175" s="7"/>
      <c r="BAW175" s="7"/>
      <c r="BAX175" s="7"/>
      <c r="BAY175" s="7"/>
      <c r="BAZ175" s="7"/>
      <c r="BBA175" s="7"/>
      <c r="BBB175" s="7"/>
      <c r="BBC175" s="7"/>
      <c r="BBD175" s="7"/>
      <c r="BBE175" s="7"/>
      <c r="BBF175" s="7"/>
      <c r="BBG175" s="7"/>
      <c r="BBH175" s="7"/>
      <c r="BBI175" s="7"/>
      <c r="BBJ175" s="7"/>
      <c r="BBK175" s="7"/>
      <c r="BBL175" s="7"/>
      <c r="BBM175" s="7"/>
      <c r="BBN175" s="7"/>
      <c r="BBO175" s="7"/>
      <c r="BBP175" s="7"/>
      <c r="BBQ175" s="7"/>
      <c r="BBR175" s="7"/>
      <c r="BBS175" s="7"/>
      <c r="BBT175" s="7"/>
      <c r="BBU175" s="7"/>
      <c r="BBV175" s="7"/>
      <c r="BBW175" s="7"/>
      <c r="BBX175" s="7"/>
      <c r="BBY175" s="7"/>
      <c r="BBZ175" s="7"/>
      <c r="BCA175" s="7"/>
      <c r="BCB175" s="7"/>
      <c r="BCC175" s="7"/>
      <c r="BCD175" s="7"/>
      <c r="BCE175" s="7"/>
      <c r="BCF175" s="7"/>
      <c r="BCG175" s="7"/>
      <c r="BCH175" s="7"/>
      <c r="BCI175" s="7"/>
      <c r="BCJ175" s="7"/>
      <c r="BCK175" s="7"/>
      <c r="BCL175" s="7"/>
      <c r="BCM175" s="7"/>
      <c r="BCN175" s="7"/>
      <c r="BCO175" s="7"/>
      <c r="BCP175" s="7"/>
      <c r="BCQ175" s="7"/>
      <c r="BCR175" s="7"/>
      <c r="BCS175" s="7"/>
      <c r="BCT175" s="7"/>
      <c r="BCU175" s="7"/>
      <c r="BCV175" s="7"/>
      <c r="BCW175" s="7"/>
      <c r="BCX175" s="7"/>
      <c r="BCY175" s="7"/>
      <c r="BCZ175" s="7"/>
      <c r="BDA175" s="7"/>
      <c r="BDB175" s="7"/>
      <c r="BDC175" s="7"/>
      <c r="BDD175" s="7"/>
      <c r="BDE175" s="7"/>
      <c r="BDF175" s="7"/>
      <c r="BDG175" s="7"/>
      <c r="BDH175" s="7"/>
      <c r="BDI175" s="7"/>
      <c r="BDJ175" s="7"/>
      <c r="BDK175" s="7"/>
      <c r="BDL175" s="7"/>
      <c r="BDM175" s="7"/>
      <c r="BDN175" s="7"/>
      <c r="BDO175" s="7"/>
      <c r="BDP175" s="7"/>
      <c r="BDQ175" s="7"/>
      <c r="BDR175" s="7"/>
      <c r="BDS175" s="7"/>
      <c r="BDT175" s="7"/>
      <c r="BDU175" s="7"/>
      <c r="BDV175" s="7"/>
      <c r="BDW175" s="7"/>
      <c r="BDX175" s="7"/>
      <c r="BDY175" s="7"/>
      <c r="BDZ175" s="7"/>
      <c r="BEA175" s="7"/>
      <c r="BEB175" s="7"/>
      <c r="BEC175" s="7"/>
      <c r="BED175" s="7"/>
      <c r="BEE175" s="7"/>
      <c r="BEF175" s="7"/>
      <c r="BEG175" s="7"/>
      <c r="BEH175" s="7"/>
      <c r="BEI175" s="7"/>
      <c r="BEJ175" s="7"/>
      <c r="BEK175" s="7"/>
      <c r="BEL175" s="7"/>
      <c r="BEM175" s="7"/>
      <c r="BEN175" s="7"/>
      <c r="BEO175" s="7"/>
      <c r="BEP175" s="7"/>
      <c r="BEQ175" s="7"/>
      <c r="BER175" s="7"/>
      <c r="BES175" s="7"/>
      <c r="BET175" s="7"/>
      <c r="BEU175" s="7"/>
      <c r="BEV175" s="7"/>
      <c r="BEW175" s="7"/>
      <c r="BEX175" s="7"/>
      <c r="BEY175" s="7"/>
      <c r="BEZ175" s="7"/>
      <c r="BFA175" s="7"/>
      <c r="BFB175" s="7"/>
      <c r="BFC175" s="7"/>
      <c r="BFD175" s="7"/>
      <c r="BFE175" s="7"/>
      <c r="BFF175" s="7"/>
      <c r="BFG175" s="7"/>
      <c r="BFH175" s="7"/>
      <c r="BFI175" s="7"/>
      <c r="BFJ175" s="7"/>
      <c r="BFK175" s="7"/>
      <c r="BFL175" s="7"/>
      <c r="BFM175" s="7"/>
      <c r="BFN175" s="7"/>
      <c r="BFO175" s="7"/>
      <c r="BFP175" s="7"/>
      <c r="BFQ175" s="7"/>
      <c r="BFR175" s="7"/>
      <c r="BFS175" s="7"/>
      <c r="BFT175" s="7"/>
      <c r="BFU175" s="7"/>
      <c r="BFV175" s="7"/>
      <c r="BFW175" s="7"/>
      <c r="BFX175" s="7"/>
      <c r="BFY175" s="7"/>
      <c r="BFZ175" s="7"/>
      <c r="BGA175" s="7"/>
      <c r="BGB175" s="7"/>
      <c r="BGC175" s="7"/>
      <c r="BGD175" s="7"/>
      <c r="BGE175" s="7"/>
      <c r="BGF175" s="7"/>
      <c r="BGG175" s="7"/>
      <c r="BGH175" s="7"/>
      <c r="BGI175" s="7"/>
      <c r="BGJ175" s="7"/>
      <c r="BGK175" s="7"/>
      <c r="BGL175" s="7"/>
      <c r="BGM175" s="7"/>
      <c r="BGN175" s="7"/>
      <c r="BGO175" s="7"/>
      <c r="BGP175" s="7"/>
      <c r="BGQ175" s="7"/>
      <c r="BGR175" s="7"/>
      <c r="BGS175" s="7"/>
      <c r="BGT175" s="7"/>
      <c r="BGU175" s="7"/>
      <c r="BGV175" s="7"/>
      <c r="BGW175" s="7"/>
      <c r="BGX175" s="7"/>
      <c r="BGY175" s="7"/>
      <c r="BGZ175" s="7"/>
      <c r="BHA175" s="7"/>
      <c r="BHB175" s="7"/>
      <c r="BHC175" s="7"/>
      <c r="BHD175" s="7"/>
      <c r="BHE175" s="7"/>
      <c r="BHF175" s="7"/>
      <c r="BHG175" s="7"/>
      <c r="BHH175" s="7"/>
      <c r="BHI175" s="7"/>
      <c r="BHJ175" s="7"/>
      <c r="BHK175" s="7"/>
      <c r="BHL175" s="7"/>
      <c r="BHM175" s="7"/>
      <c r="BHN175" s="7"/>
      <c r="BHO175" s="7"/>
      <c r="BHP175" s="7"/>
      <c r="BHQ175" s="7"/>
      <c r="BHR175" s="7"/>
      <c r="BHS175" s="7"/>
      <c r="BHT175" s="7"/>
      <c r="BHU175" s="7"/>
      <c r="BHV175" s="7"/>
      <c r="BHW175" s="7"/>
      <c r="BHX175" s="7"/>
      <c r="BHY175" s="7"/>
      <c r="BHZ175" s="7"/>
      <c r="BIA175" s="7"/>
      <c r="BIB175" s="7"/>
      <c r="BIC175" s="7"/>
      <c r="BID175" s="7"/>
      <c r="BIE175" s="7"/>
      <c r="BIF175" s="7"/>
      <c r="BIG175" s="7"/>
      <c r="BIH175" s="7"/>
      <c r="BII175" s="7"/>
      <c r="BIJ175" s="7"/>
      <c r="BIK175" s="7"/>
      <c r="BIL175" s="7"/>
      <c r="BIM175" s="7"/>
      <c r="BIN175" s="7"/>
      <c r="BIO175" s="7"/>
      <c r="BIP175" s="7"/>
      <c r="BIQ175" s="7"/>
      <c r="BIR175" s="7"/>
      <c r="BIS175" s="7"/>
      <c r="BIT175" s="7"/>
      <c r="BIU175" s="7"/>
      <c r="BIV175" s="7"/>
      <c r="BIW175" s="7"/>
      <c r="BIX175" s="7"/>
      <c r="BIY175" s="7"/>
      <c r="BIZ175" s="7"/>
      <c r="BJA175" s="7"/>
      <c r="BJB175" s="7"/>
      <c r="BJC175" s="7"/>
      <c r="BJD175" s="7"/>
      <c r="BJE175" s="7"/>
      <c r="BJF175" s="7"/>
      <c r="BJG175" s="7"/>
      <c r="BJH175" s="7"/>
      <c r="BJI175" s="7"/>
      <c r="BJJ175" s="7"/>
      <c r="BJK175" s="7"/>
      <c r="BJL175" s="7"/>
      <c r="BJM175" s="7"/>
      <c r="BJN175" s="7"/>
      <c r="BJO175" s="7"/>
      <c r="BJP175" s="7"/>
      <c r="BJQ175" s="7"/>
      <c r="BJR175" s="7"/>
      <c r="BJS175" s="7"/>
      <c r="BJT175" s="7"/>
      <c r="BJU175" s="7"/>
      <c r="BJV175" s="7"/>
      <c r="BJW175" s="7"/>
      <c r="BJX175" s="7"/>
      <c r="BJY175" s="7"/>
      <c r="BJZ175" s="7"/>
      <c r="BKA175" s="7"/>
      <c r="BKB175" s="7"/>
      <c r="BKC175" s="7"/>
      <c r="BKD175" s="7"/>
      <c r="BKE175" s="7"/>
      <c r="BKF175" s="7"/>
      <c r="BKG175" s="7"/>
      <c r="BKH175" s="7"/>
      <c r="BKI175" s="7"/>
      <c r="BKJ175" s="7"/>
      <c r="BKK175" s="7"/>
      <c r="BKL175" s="7"/>
      <c r="BKM175" s="7"/>
      <c r="BKN175" s="7"/>
      <c r="BKO175" s="7"/>
      <c r="BKP175" s="7"/>
      <c r="BKQ175" s="7"/>
      <c r="BKR175" s="7"/>
      <c r="BKS175" s="7"/>
      <c r="BKT175" s="7"/>
      <c r="BKU175" s="7"/>
      <c r="BKV175" s="7"/>
      <c r="BKW175" s="7"/>
      <c r="BKX175" s="7"/>
      <c r="BKY175" s="7"/>
      <c r="BKZ175" s="7"/>
      <c r="BLA175" s="7"/>
      <c r="BLB175" s="7"/>
      <c r="BLC175" s="7"/>
      <c r="BLD175" s="7"/>
      <c r="BLE175" s="7"/>
      <c r="BLF175" s="7"/>
      <c r="BLG175" s="7"/>
      <c r="BLH175" s="7"/>
      <c r="BLI175" s="7"/>
      <c r="BLJ175" s="7"/>
      <c r="BLK175" s="7"/>
      <c r="BLL175" s="7"/>
      <c r="BLM175" s="7"/>
      <c r="BLN175" s="7"/>
      <c r="BLO175" s="7"/>
      <c r="BLP175" s="7"/>
      <c r="BLQ175" s="7"/>
      <c r="BLR175" s="7"/>
      <c r="BLS175" s="7"/>
      <c r="BLT175" s="7"/>
      <c r="BLU175" s="7"/>
      <c r="BLV175" s="7"/>
      <c r="BLW175" s="7"/>
      <c r="BLX175" s="7"/>
      <c r="BLY175" s="7"/>
      <c r="BLZ175" s="7"/>
      <c r="BMA175" s="7"/>
      <c r="BMB175" s="7"/>
      <c r="BMC175" s="7"/>
      <c r="BMD175" s="7"/>
      <c r="BME175" s="7"/>
      <c r="BMF175" s="7"/>
      <c r="BMG175" s="7"/>
      <c r="BMH175" s="7"/>
      <c r="BMI175" s="7"/>
      <c r="BMJ175" s="7"/>
      <c r="BMK175" s="7"/>
      <c r="BML175" s="7"/>
      <c r="BMM175" s="7"/>
      <c r="BMN175" s="7"/>
      <c r="BMO175" s="7"/>
      <c r="BMP175" s="7"/>
      <c r="BMQ175" s="7"/>
      <c r="BMR175" s="7"/>
      <c r="BMS175" s="7"/>
      <c r="BMT175" s="7"/>
      <c r="BMU175" s="7"/>
      <c r="BMV175" s="7"/>
      <c r="BMW175" s="7"/>
      <c r="BMX175" s="7"/>
      <c r="BMY175" s="7"/>
      <c r="BMZ175" s="7"/>
      <c r="BNA175" s="7"/>
      <c r="BNB175" s="7"/>
      <c r="BNC175" s="7"/>
      <c r="BND175" s="7"/>
      <c r="BNE175" s="7"/>
      <c r="BNF175" s="7"/>
      <c r="BNG175" s="7"/>
      <c r="BNH175" s="7"/>
      <c r="BNI175" s="7"/>
      <c r="BNJ175" s="7"/>
      <c r="BNK175" s="7"/>
      <c r="BNL175" s="7"/>
      <c r="BNM175" s="7"/>
      <c r="BNN175" s="7"/>
      <c r="BNO175" s="7"/>
      <c r="BNP175" s="7"/>
      <c r="BNQ175" s="7"/>
      <c r="BNR175" s="7"/>
      <c r="BNS175" s="7"/>
      <c r="BNT175" s="7"/>
      <c r="BNU175" s="7"/>
      <c r="BNV175" s="7"/>
      <c r="BNW175" s="7"/>
      <c r="BNX175" s="7"/>
      <c r="BNY175" s="7"/>
      <c r="BNZ175" s="7"/>
      <c r="BOA175" s="7"/>
      <c r="BOB175" s="7"/>
      <c r="BOC175" s="7"/>
      <c r="BOD175" s="7"/>
      <c r="BOE175" s="7"/>
      <c r="BOF175" s="7"/>
      <c r="BOG175" s="7"/>
      <c r="BOH175" s="7"/>
      <c r="BOI175" s="7"/>
      <c r="BOJ175" s="7"/>
      <c r="BOK175" s="7"/>
      <c r="BOL175" s="7"/>
      <c r="BOM175" s="7"/>
      <c r="BON175" s="7"/>
      <c r="BOO175" s="7"/>
      <c r="BOP175" s="7"/>
      <c r="BOQ175" s="7"/>
      <c r="BOR175" s="7"/>
      <c r="BOS175" s="7"/>
      <c r="BOT175" s="7"/>
      <c r="BOU175" s="7"/>
      <c r="BOV175" s="7"/>
      <c r="BOW175" s="7"/>
      <c r="BOX175" s="7"/>
      <c r="BOY175" s="7"/>
      <c r="BOZ175" s="7"/>
      <c r="BPA175" s="7"/>
      <c r="BPB175" s="7"/>
      <c r="BPC175" s="7"/>
      <c r="BPD175" s="7"/>
      <c r="BPE175" s="7"/>
      <c r="BPF175" s="7"/>
      <c r="BPG175" s="7"/>
      <c r="BPH175" s="7"/>
      <c r="BPI175" s="7"/>
      <c r="BPJ175" s="7"/>
      <c r="BPK175" s="7"/>
      <c r="BPL175" s="7"/>
      <c r="BPM175" s="7"/>
      <c r="BPN175" s="7"/>
      <c r="BPO175" s="7"/>
      <c r="BPP175" s="7"/>
      <c r="BPQ175" s="7"/>
      <c r="BPR175" s="7"/>
      <c r="BPS175" s="7"/>
      <c r="BPT175" s="7"/>
      <c r="BPU175" s="7"/>
      <c r="BPV175" s="7"/>
      <c r="BPW175" s="7"/>
      <c r="BPX175" s="7"/>
      <c r="BPY175" s="7"/>
      <c r="BPZ175" s="7"/>
      <c r="BQA175" s="7"/>
      <c r="BQB175" s="7"/>
      <c r="BQC175" s="7"/>
      <c r="BQD175" s="7"/>
      <c r="BQE175" s="7"/>
      <c r="BQF175" s="7"/>
      <c r="BQG175" s="7"/>
      <c r="BQH175" s="7"/>
      <c r="BQI175" s="7"/>
      <c r="BQJ175" s="7"/>
      <c r="BQK175" s="7"/>
      <c r="BQL175" s="7"/>
      <c r="BQM175" s="7"/>
      <c r="BQN175" s="7"/>
      <c r="BQO175" s="7"/>
      <c r="BQP175" s="7"/>
      <c r="BQQ175" s="7"/>
      <c r="BQR175" s="7"/>
      <c r="BQS175" s="7"/>
      <c r="BQT175" s="7"/>
      <c r="BQU175" s="7"/>
      <c r="BQV175" s="7"/>
      <c r="BQW175" s="7"/>
      <c r="BQX175" s="7"/>
      <c r="BQY175" s="7"/>
      <c r="BQZ175" s="7"/>
      <c r="BRA175" s="7"/>
      <c r="BRB175" s="7"/>
      <c r="BRC175" s="7"/>
      <c r="BRD175" s="7"/>
      <c r="BRE175" s="7"/>
      <c r="BRF175" s="7"/>
      <c r="BRG175" s="7"/>
      <c r="BRH175" s="7"/>
      <c r="BRI175" s="7"/>
      <c r="BRJ175" s="7"/>
      <c r="BRK175" s="7"/>
      <c r="BRL175" s="7"/>
      <c r="BRM175" s="7"/>
      <c r="BRN175" s="7"/>
      <c r="BRO175" s="7"/>
      <c r="BRP175" s="7"/>
      <c r="BRQ175" s="7"/>
      <c r="BRR175" s="7"/>
      <c r="BRS175" s="7"/>
      <c r="BRT175" s="7"/>
      <c r="BRU175" s="7"/>
      <c r="BRV175" s="7"/>
      <c r="BRW175" s="7"/>
      <c r="BRX175" s="7"/>
      <c r="BRY175" s="7"/>
      <c r="BRZ175" s="7"/>
      <c r="BSA175" s="7"/>
      <c r="BSB175" s="7"/>
      <c r="BSC175" s="7"/>
      <c r="BSD175" s="7"/>
      <c r="BSE175" s="7"/>
      <c r="BSF175" s="7"/>
      <c r="BSG175" s="7"/>
      <c r="BSH175" s="7"/>
      <c r="BSI175" s="7"/>
      <c r="BSJ175" s="7"/>
      <c r="BSK175" s="7"/>
      <c r="BSL175" s="7"/>
      <c r="BSM175" s="7"/>
      <c r="BSN175" s="7"/>
      <c r="BSO175" s="7"/>
      <c r="BSP175" s="7"/>
      <c r="BSQ175" s="7"/>
      <c r="BSR175" s="7"/>
      <c r="BSS175" s="7"/>
      <c r="BST175" s="7"/>
      <c r="BSU175" s="7"/>
      <c r="BSV175" s="7"/>
      <c r="BSW175" s="7"/>
      <c r="BSX175" s="7"/>
      <c r="BSY175" s="7"/>
      <c r="BSZ175" s="7"/>
      <c r="BTA175" s="7"/>
      <c r="BTB175" s="7"/>
      <c r="BTC175" s="7"/>
      <c r="BTD175" s="7"/>
      <c r="BTE175" s="7"/>
      <c r="BTF175" s="7"/>
      <c r="BTG175" s="7"/>
      <c r="BTH175" s="7"/>
      <c r="BTI175" s="7"/>
      <c r="BTJ175" s="7"/>
      <c r="BTK175" s="7"/>
      <c r="BTL175" s="7"/>
      <c r="BTM175" s="7"/>
      <c r="BTN175" s="7"/>
      <c r="BTO175" s="7"/>
      <c r="BTP175" s="7"/>
      <c r="BTQ175" s="7"/>
      <c r="BTR175" s="7"/>
      <c r="BTS175" s="7"/>
      <c r="BTT175" s="7"/>
      <c r="BTU175" s="7"/>
      <c r="BTV175" s="7"/>
      <c r="BTW175" s="7"/>
      <c r="BTX175" s="7"/>
      <c r="BTY175" s="7"/>
      <c r="BTZ175" s="7"/>
      <c r="BUA175" s="7"/>
      <c r="BUB175" s="7"/>
      <c r="BUC175" s="7"/>
      <c r="BUD175" s="7"/>
      <c r="BUE175" s="7"/>
      <c r="BUF175" s="7"/>
      <c r="BUG175" s="7"/>
      <c r="BUH175" s="7"/>
      <c r="BUI175" s="7"/>
      <c r="BUJ175" s="7"/>
      <c r="BUK175" s="7"/>
      <c r="BUL175" s="7"/>
      <c r="BUM175" s="7"/>
      <c r="BUN175" s="7"/>
      <c r="BUO175" s="7"/>
      <c r="BUP175" s="7"/>
      <c r="BUQ175" s="7"/>
      <c r="BUR175" s="7"/>
      <c r="BUS175" s="7"/>
      <c r="BUT175" s="7"/>
      <c r="BUU175" s="7"/>
      <c r="BUV175" s="7"/>
      <c r="BUW175" s="7"/>
      <c r="BUX175" s="7"/>
      <c r="BUY175" s="7"/>
      <c r="BUZ175" s="7"/>
      <c r="BVA175" s="7"/>
      <c r="BVB175" s="7"/>
      <c r="BVC175" s="7"/>
      <c r="BVD175" s="7"/>
      <c r="BVE175" s="7"/>
      <c r="BVF175" s="7"/>
      <c r="BVG175" s="7"/>
      <c r="BVH175" s="7"/>
      <c r="BVI175" s="7"/>
      <c r="BVJ175" s="7"/>
      <c r="BVK175" s="7"/>
      <c r="BVL175" s="7"/>
      <c r="BVM175" s="7"/>
      <c r="BVN175" s="7"/>
      <c r="BVO175" s="7"/>
      <c r="BVP175" s="7"/>
      <c r="BVQ175" s="7"/>
      <c r="BVR175" s="7"/>
      <c r="BVS175" s="7"/>
      <c r="BVT175" s="7"/>
      <c r="BVU175" s="7"/>
      <c r="BVV175" s="7"/>
      <c r="BVW175" s="7"/>
      <c r="BVX175" s="7"/>
      <c r="BVY175" s="7"/>
      <c r="BVZ175" s="7"/>
      <c r="BWA175" s="7"/>
      <c r="BWB175" s="7"/>
      <c r="BWC175" s="7"/>
      <c r="BWD175" s="7"/>
      <c r="BWE175" s="7"/>
      <c r="BWF175" s="7"/>
      <c r="BWG175" s="7"/>
      <c r="BWH175" s="7"/>
      <c r="BWI175" s="7"/>
      <c r="BWJ175" s="7"/>
      <c r="BWK175" s="7"/>
      <c r="BWL175" s="7"/>
      <c r="BWM175" s="7"/>
      <c r="BWN175" s="7"/>
      <c r="BWO175" s="7"/>
      <c r="BWP175" s="7"/>
      <c r="BWQ175" s="7"/>
      <c r="BWR175" s="7"/>
      <c r="BWS175" s="7"/>
      <c r="BWT175" s="7"/>
      <c r="BWU175" s="7"/>
      <c r="BWV175" s="7"/>
      <c r="BWW175" s="7"/>
      <c r="BWX175" s="7"/>
      <c r="BWY175" s="7"/>
      <c r="BWZ175" s="7"/>
      <c r="BXA175" s="7"/>
      <c r="BXB175" s="7"/>
      <c r="BXC175" s="7"/>
      <c r="BXD175" s="7"/>
      <c r="BXE175" s="7"/>
      <c r="BXF175" s="7"/>
      <c r="BXG175" s="7"/>
      <c r="BXH175" s="7"/>
      <c r="BXI175" s="7"/>
      <c r="BXJ175" s="7"/>
      <c r="BXK175" s="7"/>
      <c r="BXL175" s="7"/>
      <c r="BXM175" s="7"/>
      <c r="BXN175" s="7"/>
      <c r="BXO175" s="7"/>
      <c r="BXP175" s="7"/>
      <c r="BXQ175" s="7"/>
      <c r="BXR175" s="7"/>
      <c r="BXS175" s="7"/>
      <c r="BXT175" s="7"/>
      <c r="BXU175" s="7"/>
      <c r="BXV175" s="7"/>
      <c r="BXW175" s="7"/>
      <c r="BXX175" s="7"/>
      <c r="BXY175" s="7"/>
      <c r="BXZ175" s="7"/>
      <c r="BYA175" s="7"/>
      <c r="BYB175" s="7"/>
      <c r="BYC175" s="7"/>
      <c r="BYD175" s="7"/>
      <c r="BYE175" s="7"/>
      <c r="BYF175" s="7"/>
      <c r="BYG175" s="7"/>
      <c r="BYH175" s="7"/>
      <c r="BYI175" s="7"/>
      <c r="BYJ175" s="7"/>
      <c r="BYK175" s="7"/>
      <c r="BYL175" s="7"/>
      <c r="BYM175" s="7"/>
      <c r="BYN175" s="7"/>
      <c r="BYO175" s="7"/>
      <c r="BYP175" s="7"/>
      <c r="BYQ175" s="7"/>
      <c r="BYR175" s="7"/>
      <c r="BYS175" s="7"/>
      <c r="BYT175" s="7"/>
      <c r="BYU175" s="7"/>
      <c r="BYV175" s="7"/>
      <c r="BYW175" s="7"/>
      <c r="BYX175" s="7"/>
      <c r="BYY175" s="7"/>
      <c r="BYZ175" s="7"/>
      <c r="BZA175" s="7"/>
      <c r="BZB175" s="7"/>
      <c r="BZC175" s="7"/>
      <c r="BZD175" s="7"/>
      <c r="BZE175" s="7"/>
      <c r="BZF175" s="7"/>
      <c r="BZG175" s="7"/>
      <c r="BZH175" s="7"/>
      <c r="BZI175" s="7"/>
      <c r="BZJ175" s="7"/>
      <c r="BZK175" s="7"/>
      <c r="BZL175" s="7"/>
      <c r="BZM175" s="7"/>
      <c r="BZN175" s="7"/>
      <c r="BZO175" s="7"/>
      <c r="BZP175" s="7"/>
      <c r="BZQ175" s="7"/>
      <c r="BZR175" s="7"/>
      <c r="BZS175" s="7"/>
      <c r="BZT175" s="7"/>
      <c r="BZU175" s="7"/>
      <c r="BZV175" s="7"/>
      <c r="BZW175" s="7"/>
      <c r="BZX175" s="7"/>
      <c r="BZY175" s="7"/>
      <c r="BZZ175" s="7"/>
      <c r="CAA175" s="7"/>
      <c r="CAB175" s="7"/>
      <c r="CAC175" s="7"/>
      <c r="CAD175" s="7"/>
      <c r="CAE175" s="7"/>
      <c r="CAF175" s="7"/>
      <c r="CAG175" s="7"/>
      <c r="CAH175" s="7"/>
      <c r="CAI175" s="7"/>
      <c r="CAJ175" s="7"/>
      <c r="CAK175" s="7"/>
      <c r="CAL175" s="7"/>
      <c r="CAM175" s="7"/>
      <c r="CAN175" s="7"/>
      <c r="CAO175" s="7"/>
      <c r="CAP175" s="7"/>
      <c r="CAQ175" s="7"/>
      <c r="CAR175" s="7"/>
      <c r="CAS175" s="7"/>
      <c r="CAT175" s="7"/>
      <c r="CAU175" s="7"/>
      <c r="CAV175" s="7"/>
      <c r="CAW175" s="7"/>
      <c r="CAX175" s="7"/>
      <c r="CAY175" s="7"/>
      <c r="CAZ175" s="7"/>
      <c r="CBA175" s="7"/>
      <c r="CBB175" s="7"/>
      <c r="CBC175" s="7"/>
      <c r="CBD175" s="7"/>
      <c r="CBE175" s="7"/>
      <c r="CBF175" s="7"/>
      <c r="CBG175" s="7"/>
      <c r="CBH175" s="7"/>
      <c r="CBI175" s="7"/>
      <c r="CBJ175" s="7"/>
      <c r="CBK175" s="7"/>
      <c r="CBL175" s="7"/>
      <c r="CBM175" s="7"/>
      <c r="CBN175" s="7"/>
      <c r="CBO175" s="7"/>
      <c r="CBP175" s="7"/>
      <c r="CBQ175" s="7"/>
      <c r="CBR175" s="7"/>
      <c r="CBS175" s="7"/>
      <c r="CBT175" s="7"/>
      <c r="CBU175" s="7"/>
      <c r="CBV175" s="7"/>
      <c r="CBW175" s="7"/>
      <c r="CBX175" s="7"/>
      <c r="CBY175" s="7"/>
      <c r="CBZ175" s="7"/>
      <c r="CCA175" s="7"/>
      <c r="CCB175" s="7"/>
      <c r="CCC175" s="7"/>
      <c r="CCD175" s="7"/>
      <c r="CCE175" s="7"/>
      <c r="CCF175" s="7"/>
      <c r="CCG175" s="7"/>
      <c r="CCH175" s="7"/>
      <c r="CCI175" s="7"/>
      <c r="CCJ175" s="7"/>
      <c r="CCK175" s="7"/>
      <c r="CCL175" s="7"/>
      <c r="CCM175" s="7"/>
      <c r="CCN175" s="7"/>
      <c r="CCO175" s="7"/>
      <c r="CCP175" s="7"/>
      <c r="CCQ175" s="7"/>
      <c r="CCR175" s="7"/>
      <c r="CCS175" s="7"/>
      <c r="CCT175" s="7"/>
      <c r="CCU175" s="7"/>
      <c r="CCV175" s="7"/>
      <c r="CCW175" s="7"/>
      <c r="CCX175" s="7"/>
      <c r="CCY175" s="7"/>
      <c r="CCZ175" s="7"/>
      <c r="CDA175" s="7"/>
      <c r="CDB175" s="7"/>
      <c r="CDC175" s="7"/>
      <c r="CDD175" s="7"/>
      <c r="CDE175" s="7"/>
      <c r="CDF175" s="7"/>
      <c r="CDG175" s="7"/>
      <c r="CDH175" s="7"/>
      <c r="CDI175" s="7"/>
      <c r="CDJ175" s="7"/>
      <c r="CDK175" s="7"/>
      <c r="CDL175" s="7"/>
      <c r="CDM175" s="7"/>
      <c r="CDN175" s="7"/>
      <c r="CDO175" s="7"/>
      <c r="CDP175" s="7"/>
      <c r="CDQ175" s="7"/>
      <c r="CDR175" s="7"/>
      <c r="CDS175" s="7"/>
      <c r="CDT175" s="7"/>
      <c r="CDU175" s="7"/>
      <c r="CDV175" s="7"/>
      <c r="CDW175" s="7"/>
      <c r="CDX175" s="7"/>
      <c r="CDY175" s="7"/>
      <c r="CDZ175" s="7"/>
      <c r="CEA175" s="7"/>
      <c r="CEB175" s="7"/>
      <c r="CEC175" s="7"/>
      <c r="CED175" s="7"/>
      <c r="CEE175" s="7"/>
      <c r="CEF175" s="7"/>
      <c r="CEG175" s="7"/>
      <c r="CEH175" s="7"/>
      <c r="CEI175" s="7"/>
      <c r="CEJ175" s="7"/>
      <c r="CEK175" s="7"/>
      <c r="CEL175" s="7"/>
      <c r="CEM175" s="7"/>
      <c r="CEN175" s="7"/>
      <c r="CEO175" s="7"/>
      <c r="CEP175" s="7"/>
      <c r="CEQ175" s="7"/>
      <c r="CER175" s="7"/>
      <c r="CES175" s="7"/>
      <c r="CET175" s="7"/>
      <c r="CEU175" s="7"/>
      <c r="CEV175" s="7"/>
      <c r="CEW175" s="7"/>
      <c r="CEX175" s="7"/>
      <c r="CEY175" s="7"/>
      <c r="CEZ175" s="7"/>
      <c r="CFA175" s="7"/>
      <c r="CFB175" s="7"/>
      <c r="CFC175" s="7"/>
      <c r="CFD175" s="7"/>
      <c r="CFE175" s="7"/>
      <c r="CFF175" s="7"/>
      <c r="CFG175" s="7"/>
      <c r="CFH175" s="7"/>
      <c r="CFI175" s="7"/>
      <c r="CFJ175" s="7"/>
      <c r="CFK175" s="7"/>
      <c r="CFL175" s="7"/>
      <c r="CFM175" s="7"/>
      <c r="CFN175" s="7"/>
      <c r="CFO175" s="7"/>
      <c r="CFP175" s="7"/>
      <c r="CFQ175" s="7"/>
      <c r="CFR175" s="7"/>
      <c r="CFS175" s="7"/>
      <c r="CFT175" s="7"/>
      <c r="CFU175" s="7"/>
      <c r="CFV175" s="7"/>
      <c r="CFW175" s="7"/>
      <c r="CFX175" s="7"/>
      <c r="CFY175" s="7"/>
      <c r="CFZ175" s="7"/>
      <c r="CGA175" s="7"/>
      <c r="CGB175" s="7"/>
      <c r="CGC175" s="7"/>
      <c r="CGD175" s="7"/>
      <c r="CGE175" s="7"/>
      <c r="CGF175" s="7"/>
      <c r="CGG175" s="7"/>
      <c r="CGH175" s="7"/>
      <c r="CGI175" s="7"/>
      <c r="CGJ175" s="7"/>
      <c r="CGK175" s="7"/>
      <c r="CGL175" s="7"/>
      <c r="CGM175" s="7"/>
      <c r="CGN175" s="7"/>
      <c r="CGO175" s="7"/>
      <c r="CGP175" s="7"/>
      <c r="CGQ175" s="7"/>
      <c r="CGR175" s="7"/>
      <c r="CGS175" s="7"/>
      <c r="CGT175" s="7"/>
      <c r="CGU175" s="7"/>
      <c r="CGV175" s="7"/>
      <c r="CGW175" s="7"/>
      <c r="CGX175" s="7"/>
      <c r="CGY175" s="7"/>
      <c r="CGZ175" s="7"/>
      <c r="CHA175" s="7"/>
      <c r="CHB175" s="7"/>
      <c r="CHC175" s="7"/>
      <c r="CHD175" s="7"/>
      <c r="CHE175" s="7"/>
      <c r="CHF175" s="7"/>
      <c r="CHG175" s="7"/>
      <c r="CHH175" s="7"/>
      <c r="CHI175" s="7"/>
      <c r="CHJ175" s="7"/>
      <c r="CHK175" s="7"/>
      <c r="CHL175" s="7"/>
      <c r="CHM175" s="7"/>
      <c r="CHN175" s="7"/>
      <c r="CHO175" s="7"/>
      <c r="CHP175" s="7"/>
      <c r="CHQ175" s="7"/>
      <c r="CHR175" s="7"/>
      <c r="CHS175" s="7"/>
      <c r="CHT175" s="7"/>
      <c r="CHU175" s="7"/>
      <c r="CHV175" s="7"/>
      <c r="CHW175" s="7"/>
      <c r="CHX175" s="7"/>
      <c r="CHY175" s="7"/>
      <c r="CHZ175" s="7"/>
      <c r="CIA175" s="7"/>
      <c r="CIB175" s="7"/>
      <c r="CIC175" s="7"/>
      <c r="CID175" s="7"/>
      <c r="CIE175" s="7"/>
      <c r="CIF175" s="7"/>
      <c r="CIG175" s="7"/>
      <c r="CIH175" s="7"/>
      <c r="CII175" s="7"/>
      <c r="CIJ175" s="7"/>
      <c r="CIK175" s="7"/>
      <c r="CIL175" s="7"/>
      <c r="CIM175" s="7"/>
      <c r="CIN175" s="7"/>
      <c r="CIO175" s="7"/>
      <c r="CIP175" s="7"/>
      <c r="CIQ175" s="7"/>
      <c r="CIR175" s="7"/>
      <c r="CIS175" s="7"/>
      <c r="CIT175" s="7"/>
      <c r="CIU175" s="7"/>
      <c r="CIV175" s="7"/>
      <c r="CIW175" s="7"/>
      <c r="CIX175" s="7"/>
      <c r="CIY175" s="7"/>
      <c r="CIZ175" s="7"/>
      <c r="CJA175" s="7"/>
      <c r="CJB175" s="7"/>
      <c r="CJC175" s="7"/>
      <c r="CJD175" s="7"/>
      <c r="CJE175" s="7"/>
      <c r="CJF175" s="7"/>
      <c r="CJG175" s="7"/>
      <c r="CJH175" s="7"/>
      <c r="CJI175" s="7"/>
      <c r="CJJ175" s="7"/>
      <c r="CJK175" s="7"/>
      <c r="CJL175" s="7"/>
      <c r="CJM175" s="7"/>
      <c r="CJN175" s="7"/>
      <c r="CJO175" s="7"/>
      <c r="CJP175" s="7"/>
      <c r="CJQ175" s="7"/>
      <c r="CJR175" s="7"/>
      <c r="CJS175" s="7"/>
      <c r="CJT175" s="7"/>
      <c r="CJU175" s="7"/>
      <c r="CJV175" s="7"/>
      <c r="CJW175" s="7"/>
      <c r="CJX175" s="7"/>
      <c r="CJY175" s="7"/>
      <c r="CJZ175" s="7"/>
      <c r="CKA175" s="7"/>
      <c r="CKB175" s="7"/>
      <c r="CKC175" s="7"/>
      <c r="CKD175" s="7"/>
      <c r="CKE175" s="7"/>
      <c r="CKF175" s="7"/>
      <c r="CKG175" s="7"/>
      <c r="CKH175" s="7"/>
      <c r="CKI175" s="7"/>
      <c r="CKJ175" s="7"/>
      <c r="CKK175" s="7"/>
      <c r="CKL175" s="7"/>
      <c r="CKM175" s="7"/>
      <c r="CKN175" s="7"/>
      <c r="CKO175" s="7"/>
      <c r="CKP175" s="7"/>
      <c r="CKQ175" s="7"/>
      <c r="CKR175" s="7"/>
      <c r="CKS175" s="7"/>
      <c r="CKT175" s="7"/>
      <c r="CKU175" s="7"/>
      <c r="CKV175" s="7"/>
      <c r="CKW175" s="7"/>
      <c r="CKX175" s="7"/>
      <c r="CKY175" s="7"/>
      <c r="CKZ175" s="7"/>
      <c r="CLA175" s="7"/>
      <c r="CLB175" s="7"/>
      <c r="CLC175" s="7"/>
      <c r="CLD175" s="7"/>
      <c r="CLE175" s="7"/>
      <c r="CLF175" s="7"/>
      <c r="CLG175" s="7"/>
      <c r="CLH175" s="7"/>
      <c r="CLI175" s="7"/>
      <c r="CLJ175" s="7"/>
      <c r="CLK175" s="7"/>
      <c r="CLL175" s="7"/>
      <c r="CLM175" s="7"/>
      <c r="CLN175" s="7"/>
      <c r="CLO175" s="7"/>
      <c r="CLP175" s="7"/>
      <c r="CLQ175" s="7"/>
      <c r="CLR175" s="7"/>
      <c r="CLS175" s="7"/>
      <c r="CLT175" s="7"/>
      <c r="CLU175" s="7"/>
      <c r="CLV175" s="7"/>
      <c r="CLW175" s="7"/>
      <c r="CLX175" s="7"/>
      <c r="CLY175" s="7"/>
      <c r="CLZ175" s="7"/>
      <c r="CMA175" s="7"/>
      <c r="CMB175" s="7"/>
      <c r="CMC175" s="7"/>
      <c r="CMD175" s="7"/>
      <c r="CME175" s="7"/>
      <c r="CMF175" s="7"/>
      <c r="CMG175" s="7"/>
      <c r="CMH175" s="7"/>
      <c r="CMI175" s="7"/>
      <c r="CMJ175" s="7"/>
      <c r="CMK175" s="7"/>
      <c r="CML175" s="7"/>
      <c r="CMM175" s="7"/>
      <c r="CMN175" s="7"/>
      <c r="CMO175" s="7"/>
      <c r="CMP175" s="7"/>
      <c r="CMQ175" s="7"/>
      <c r="CMR175" s="7"/>
      <c r="CMS175" s="7"/>
      <c r="CMT175" s="7"/>
      <c r="CMU175" s="7"/>
      <c r="CMV175" s="7"/>
      <c r="CMW175" s="7"/>
      <c r="CMX175" s="7"/>
      <c r="CMY175" s="7"/>
      <c r="CMZ175" s="7"/>
      <c r="CNA175" s="7"/>
      <c r="CNB175" s="7"/>
      <c r="CNC175" s="7"/>
      <c r="CND175" s="7"/>
      <c r="CNE175" s="7"/>
      <c r="CNF175" s="7"/>
      <c r="CNG175" s="7"/>
      <c r="CNH175" s="7"/>
      <c r="CNI175" s="7"/>
      <c r="CNJ175" s="7"/>
      <c r="CNK175" s="7"/>
      <c r="CNL175" s="7"/>
      <c r="CNM175" s="7"/>
      <c r="CNN175" s="7"/>
      <c r="CNO175" s="7"/>
      <c r="CNP175" s="7"/>
      <c r="CNQ175" s="7"/>
      <c r="CNR175" s="7"/>
      <c r="CNS175" s="7"/>
      <c r="CNT175" s="7"/>
      <c r="CNU175" s="7"/>
      <c r="CNV175" s="7"/>
      <c r="CNW175" s="7"/>
      <c r="CNX175" s="7"/>
      <c r="CNY175" s="7"/>
      <c r="CNZ175" s="7"/>
      <c r="COA175" s="7"/>
      <c r="COB175" s="7"/>
      <c r="COC175" s="7"/>
      <c r="COD175" s="7"/>
      <c r="COE175" s="7"/>
      <c r="COF175" s="7"/>
      <c r="COG175" s="7"/>
      <c r="COH175" s="7"/>
      <c r="COI175" s="7"/>
      <c r="COJ175" s="7"/>
      <c r="COK175" s="7"/>
      <c r="COL175" s="7"/>
      <c r="COM175" s="7"/>
      <c r="CON175" s="7"/>
      <c r="COO175" s="7"/>
      <c r="COP175" s="7"/>
      <c r="COQ175" s="7"/>
      <c r="COR175" s="7"/>
      <c r="COS175" s="7"/>
      <c r="COT175" s="7"/>
      <c r="COU175" s="7"/>
      <c r="COV175" s="7"/>
      <c r="COW175" s="7"/>
      <c r="COX175" s="7"/>
      <c r="COY175" s="7"/>
      <c r="COZ175" s="7"/>
      <c r="CPA175" s="7"/>
      <c r="CPB175" s="7"/>
      <c r="CPC175" s="7"/>
      <c r="CPD175" s="7"/>
      <c r="CPE175" s="7"/>
      <c r="CPF175" s="7"/>
      <c r="CPG175" s="7"/>
      <c r="CPH175" s="7"/>
      <c r="CPI175" s="7"/>
      <c r="CPJ175" s="7"/>
      <c r="CPK175" s="7"/>
    </row>
    <row r="176" spans="1:2455" s="7" customFormat="1" ht="77.25" customHeight="1" x14ac:dyDescent="0.25">
      <c r="A176" s="45" t="s">
        <v>140</v>
      </c>
      <c r="B176" s="28" t="s">
        <v>141</v>
      </c>
      <c r="C176" s="29"/>
      <c r="D176" s="29">
        <v>73440</v>
      </c>
      <c r="E176" s="29">
        <v>73440</v>
      </c>
      <c r="F176" s="29">
        <v>73440</v>
      </c>
    </row>
    <row r="177" spans="1:6" ht="23.25" customHeight="1" x14ac:dyDescent="0.25">
      <c r="A177" s="24" t="s">
        <v>36</v>
      </c>
      <c r="B177" s="25" t="s">
        <v>37</v>
      </c>
      <c r="C177" s="26">
        <f>SUM(C178+C241+C245)</f>
        <v>185978570.15999997</v>
      </c>
      <c r="D177" s="26">
        <f>SUM(D178+D241+D245)</f>
        <v>280144068.25</v>
      </c>
      <c r="E177" s="26">
        <f>SUM(E178+E241+E245)</f>
        <v>164365108.78999999</v>
      </c>
      <c r="F177" s="26">
        <f>SUM(F178+F241+F245)</f>
        <v>163976954.72</v>
      </c>
    </row>
    <row r="178" spans="1:6" ht="51.75" customHeight="1" x14ac:dyDescent="0.25">
      <c r="A178" s="24" t="s">
        <v>38</v>
      </c>
      <c r="B178" s="25" t="s">
        <v>39</v>
      </c>
      <c r="C178" s="26">
        <f>SUM(C179+C186+C214+C231)</f>
        <v>189647765.90999997</v>
      </c>
      <c r="D178" s="26">
        <f>D179+D186+D214+D231</f>
        <v>279826565.75999999</v>
      </c>
      <c r="E178" s="26">
        <f>E179+E186+E214+E231</f>
        <v>164365108.78999999</v>
      </c>
      <c r="F178" s="26">
        <f>F179+F186+F214+F231</f>
        <v>163976954.72</v>
      </c>
    </row>
    <row r="179" spans="1:6" ht="33.75" customHeight="1" x14ac:dyDescent="0.25">
      <c r="A179" s="24" t="s">
        <v>101</v>
      </c>
      <c r="B179" s="25" t="s">
        <v>66</v>
      </c>
      <c r="C179" s="29">
        <f>SUM(C182:C185)</f>
        <v>88575700</v>
      </c>
      <c r="D179" s="29">
        <f t="shared" ref="D179:E179" si="106">SUM(D180+D183)</f>
        <v>102671220</v>
      </c>
      <c r="E179" s="29">
        <f t="shared" si="106"/>
        <v>71747900</v>
      </c>
      <c r="F179" s="29">
        <f t="shared" ref="F179" si="107">SUM(F180+F183)</f>
        <v>73735900</v>
      </c>
    </row>
    <row r="180" spans="1:6" ht="33.75" customHeight="1" x14ac:dyDescent="0.25">
      <c r="A180" s="27" t="s">
        <v>341</v>
      </c>
      <c r="B180" s="28" t="s">
        <v>342</v>
      </c>
      <c r="C180" s="29"/>
      <c r="D180" s="29">
        <f t="shared" ref="D180:F180" si="108">SUM(D181)</f>
        <v>87233300</v>
      </c>
      <c r="E180" s="29">
        <f t="shared" si="108"/>
        <v>71747900</v>
      </c>
      <c r="F180" s="29">
        <f t="shared" si="108"/>
        <v>73735900</v>
      </c>
    </row>
    <row r="181" spans="1:6" ht="57" customHeight="1" x14ac:dyDescent="0.25">
      <c r="A181" s="27" t="s">
        <v>343</v>
      </c>
      <c r="B181" s="28" t="s">
        <v>344</v>
      </c>
      <c r="C181" s="29"/>
      <c r="D181" s="29">
        <f t="shared" ref="D181:F181" si="109">SUM(D182)</f>
        <v>87233300</v>
      </c>
      <c r="E181" s="29">
        <f t="shared" si="109"/>
        <v>71747900</v>
      </c>
      <c r="F181" s="29">
        <f t="shared" si="109"/>
        <v>73735900</v>
      </c>
    </row>
    <row r="182" spans="1:6" ht="37.5" customHeight="1" x14ac:dyDescent="0.25">
      <c r="A182" s="27" t="s">
        <v>102</v>
      </c>
      <c r="B182" s="28" t="s">
        <v>40</v>
      </c>
      <c r="C182" s="29">
        <v>82590500</v>
      </c>
      <c r="D182" s="29">
        <v>87233300</v>
      </c>
      <c r="E182" s="29">
        <v>71747900</v>
      </c>
      <c r="F182" s="29">
        <v>73735900</v>
      </c>
    </row>
    <row r="183" spans="1:6" ht="52.5" customHeight="1" x14ac:dyDescent="0.25">
      <c r="A183" s="27" t="s">
        <v>345</v>
      </c>
      <c r="B183" s="28" t="s">
        <v>346</v>
      </c>
      <c r="C183" s="29"/>
      <c r="D183" s="29">
        <f t="shared" ref="D183:F183" si="110">SUM(D184)</f>
        <v>15437920</v>
      </c>
      <c r="E183" s="29">
        <f t="shared" si="110"/>
        <v>0</v>
      </c>
      <c r="F183" s="29">
        <f t="shared" si="110"/>
        <v>0</v>
      </c>
    </row>
    <row r="184" spans="1:6" ht="57.75" customHeight="1" x14ac:dyDescent="0.25">
      <c r="A184" s="27" t="s">
        <v>347</v>
      </c>
      <c r="B184" s="28" t="s">
        <v>72</v>
      </c>
      <c r="C184" s="29"/>
      <c r="D184" s="29">
        <f t="shared" ref="D184:F184" si="111">SUM(D185)</f>
        <v>15437920</v>
      </c>
      <c r="E184" s="29">
        <f t="shared" si="111"/>
        <v>0</v>
      </c>
      <c r="F184" s="29">
        <f t="shared" si="111"/>
        <v>0</v>
      </c>
    </row>
    <row r="185" spans="1:6" ht="57.75" customHeight="1" x14ac:dyDescent="0.25">
      <c r="A185" s="27" t="s">
        <v>103</v>
      </c>
      <c r="B185" s="28" t="s">
        <v>72</v>
      </c>
      <c r="C185" s="29">
        <v>5985200</v>
      </c>
      <c r="D185" s="29">
        <v>15437920</v>
      </c>
      <c r="E185" s="29">
        <v>0</v>
      </c>
      <c r="F185" s="29">
        <v>0</v>
      </c>
    </row>
    <row r="186" spans="1:6" ht="49.5" customHeight="1" x14ac:dyDescent="0.25">
      <c r="A186" s="24" t="s">
        <v>104</v>
      </c>
      <c r="B186" s="25" t="s">
        <v>71</v>
      </c>
      <c r="C186" s="26">
        <f>SUM(C187:C213)</f>
        <v>13474460.27</v>
      </c>
      <c r="D186" s="26">
        <f>SUM(D187+D190+D199+D205+D208+D211+D193+D196)</f>
        <v>43694839.310000002</v>
      </c>
      <c r="E186" s="26">
        <f t="shared" ref="E186" si="112">SUM(E187+E190+E199+E205+E208+E211+E193+E196)</f>
        <v>21238702.32</v>
      </c>
      <c r="F186" s="26">
        <f>SUM(F187+F190+F199+F202+F205+F208+F211+F193+F196)</f>
        <v>18894511.82</v>
      </c>
    </row>
    <row r="187" spans="1:6" ht="120.75" customHeight="1" x14ac:dyDescent="0.25">
      <c r="A187" s="27" t="s">
        <v>212</v>
      </c>
      <c r="B187" s="28" t="s">
        <v>213</v>
      </c>
      <c r="C187" s="29"/>
      <c r="D187" s="29">
        <f t="shared" ref="D187:F187" si="113">SUM(D188)</f>
        <v>3622866.5</v>
      </c>
      <c r="E187" s="29">
        <f t="shared" si="113"/>
        <v>3843922.76</v>
      </c>
      <c r="F187" s="29">
        <f t="shared" si="113"/>
        <v>0</v>
      </c>
    </row>
    <row r="188" spans="1:6" ht="136.5" customHeight="1" x14ac:dyDescent="0.25">
      <c r="A188" s="27" t="s">
        <v>348</v>
      </c>
      <c r="B188" s="28" t="s">
        <v>124</v>
      </c>
      <c r="C188" s="29"/>
      <c r="D188" s="29">
        <f t="shared" ref="D188:F188" si="114">SUM(D189)</f>
        <v>3622866.5</v>
      </c>
      <c r="E188" s="29">
        <f t="shared" si="114"/>
        <v>3843922.76</v>
      </c>
      <c r="F188" s="29">
        <f t="shared" si="114"/>
        <v>0</v>
      </c>
    </row>
    <row r="189" spans="1:6" ht="129" customHeight="1" x14ac:dyDescent="0.25">
      <c r="A189" s="27" t="s">
        <v>123</v>
      </c>
      <c r="B189" s="28" t="s">
        <v>124</v>
      </c>
      <c r="C189" s="29"/>
      <c r="D189" s="29">
        <v>3622866.5</v>
      </c>
      <c r="E189" s="29">
        <v>3843922.76</v>
      </c>
      <c r="F189" s="29">
        <v>0</v>
      </c>
    </row>
    <row r="190" spans="1:6" ht="90.75" customHeight="1" x14ac:dyDescent="0.25">
      <c r="A190" s="27" t="s">
        <v>423</v>
      </c>
      <c r="B190" s="28" t="s">
        <v>424</v>
      </c>
      <c r="C190" s="29"/>
      <c r="D190" s="29">
        <f>D191</f>
        <v>2630898.9900000002</v>
      </c>
      <c r="E190" s="29">
        <f t="shared" ref="E190:F190" si="115">E191</f>
        <v>2349818.19</v>
      </c>
      <c r="F190" s="29">
        <f t="shared" si="115"/>
        <v>2305313.14</v>
      </c>
    </row>
    <row r="191" spans="1:6" ht="89.25" customHeight="1" x14ac:dyDescent="0.25">
      <c r="A191" s="27" t="s">
        <v>420</v>
      </c>
      <c r="B191" s="28" t="s">
        <v>421</v>
      </c>
      <c r="C191" s="29"/>
      <c r="D191" s="29">
        <f>D192</f>
        <v>2630898.9900000002</v>
      </c>
      <c r="E191" s="29">
        <f t="shared" ref="E191:F191" si="116">E192</f>
        <v>2349818.19</v>
      </c>
      <c r="F191" s="29">
        <f t="shared" si="116"/>
        <v>2305313.14</v>
      </c>
    </row>
    <row r="192" spans="1:6" ht="90.75" customHeight="1" x14ac:dyDescent="0.25">
      <c r="A192" s="27" t="s">
        <v>422</v>
      </c>
      <c r="B192" s="28" t="s">
        <v>421</v>
      </c>
      <c r="C192" s="29"/>
      <c r="D192" s="29">
        <v>2630898.9900000002</v>
      </c>
      <c r="E192" s="29">
        <v>2349818.19</v>
      </c>
      <c r="F192" s="29">
        <v>2305313.14</v>
      </c>
    </row>
    <row r="193" spans="1:6" ht="131.25" customHeight="1" x14ac:dyDescent="0.25">
      <c r="A193" s="27" t="s">
        <v>428</v>
      </c>
      <c r="B193" s="28" t="s">
        <v>429</v>
      </c>
      <c r="C193" s="29"/>
      <c r="D193" s="29">
        <f>D194</f>
        <v>3137470.72</v>
      </c>
      <c r="E193" s="29">
        <f t="shared" ref="E193:F193" si="117">E194</f>
        <v>1568745.8</v>
      </c>
      <c r="F193" s="29">
        <f t="shared" si="117"/>
        <v>0</v>
      </c>
    </row>
    <row r="194" spans="1:6" ht="132" customHeight="1" x14ac:dyDescent="0.25">
      <c r="A194" s="27" t="s">
        <v>425</v>
      </c>
      <c r="B194" s="28" t="s">
        <v>426</v>
      </c>
      <c r="C194" s="29"/>
      <c r="D194" s="29">
        <f>D195</f>
        <v>3137470.72</v>
      </c>
      <c r="E194" s="29">
        <f t="shared" ref="E194:F194" si="118">E195</f>
        <v>1568745.8</v>
      </c>
      <c r="F194" s="29">
        <f t="shared" si="118"/>
        <v>0</v>
      </c>
    </row>
    <row r="195" spans="1:6" ht="138.75" customHeight="1" x14ac:dyDescent="0.25">
      <c r="A195" s="27" t="s">
        <v>427</v>
      </c>
      <c r="B195" s="28" t="s">
        <v>426</v>
      </c>
      <c r="C195" s="29"/>
      <c r="D195" s="29">
        <v>3137470.72</v>
      </c>
      <c r="E195" s="29">
        <v>1568745.8</v>
      </c>
      <c r="F195" s="29">
        <v>0</v>
      </c>
    </row>
    <row r="196" spans="1:6" ht="86.25" customHeight="1" x14ac:dyDescent="0.25">
      <c r="A196" s="27" t="s">
        <v>433</v>
      </c>
      <c r="B196" s="28" t="s">
        <v>434</v>
      </c>
      <c r="C196" s="29"/>
      <c r="D196" s="29">
        <f>D197</f>
        <v>3799104.78</v>
      </c>
      <c r="E196" s="29">
        <f t="shared" ref="E196:F196" si="119">E197</f>
        <v>1584407.41</v>
      </c>
      <c r="F196" s="29">
        <f t="shared" si="119"/>
        <v>4691028.5999999996</v>
      </c>
    </row>
    <row r="197" spans="1:6" ht="107.25" customHeight="1" x14ac:dyDescent="0.25">
      <c r="A197" s="27" t="s">
        <v>430</v>
      </c>
      <c r="B197" s="28" t="s">
        <v>431</v>
      </c>
      <c r="C197" s="29"/>
      <c r="D197" s="29">
        <f>D198</f>
        <v>3799104.78</v>
      </c>
      <c r="E197" s="29">
        <f t="shared" ref="E197:F197" si="120">E198</f>
        <v>1584407.41</v>
      </c>
      <c r="F197" s="29">
        <f t="shared" si="120"/>
        <v>4691028.5999999996</v>
      </c>
    </row>
    <row r="198" spans="1:6" ht="117.75" customHeight="1" x14ac:dyDescent="0.25">
      <c r="A198" s="27" t="s">
        <v>432</v>
      </c>
      <c r="B198" s="28" t="s">
        <v>431</v>
      </c>
      <c r="C198" s="29"/>
      <c r="D198" s="29">
        <v>3799104.78</v>
      </c>
      <c r="E198" s="29">
        <v>1584407.41</v>
      </c>
      <c r="F198" s="29">
        <v>4691028.5999999996</v>
      </c>
    </row>
    <row r="199" spans="1:6" ht="87.75" customHeight="1" x14ac:dyDescent="0.25">
      <c r="A199" s="27" t="s">
        <v>388</v>
      </c>
      <c r="B199" s="28" t="s">
        <v>389</v>
      </c>
      <c r="C199" s="29"/>
      <c r="D199" s="29">
        <f>SUM(D200)</f>
        <v>9540960</v>
      </c>
      <c r="E199" s="29">
        <f t="shared" ref="E199:F199" si="121">SUM(E200)</f>
        <v>9826440</v>
      </c>
      <c r="F199" s="29">
        <f t="shared" si="121"/>
        <v>9536280</v>
      </c>
    </row>
    <row r="200" spans="1:6" ht="99" customHeight="1" x14ac:dyDescent="0.25">
      <c r="A200" s="27" t="s">
        <v>390</v>
      </c>
      <c r="B200" s="28" t="s">
        <v>391</v>
      </c>
      <c r="C200" s="29"/>
      <c r="D200" s="29">
        <f>SUM(D201)</f>
        <v>9540960</v>
      </c>
      <c r="E200" s="29">
        <f t="shared" ref="E200:F200" si="122">SUM(E201)</f>
        <v>9826440</v>
      </c>
      <c r="F200" s="29">
        <f t="shared" si="122"/>
        <v>9536280</v>
      </c>
    </row>
    <row r="201" spans="1:6" ht="106.5" customHeight="1" x14ac:dyDescent="0.25">
      <c r="A201" s="27" t="s">
        <v>392</v>
      </c>
      <c r="B201" s="28" t="s">
        <v>391</v>
      </c>
      <c r="C201" s="29"/>
      <c r="D201" s="29">
        <v>9540960</v>
      </c>
      <c r="E201" s="29">
        <v>9826440</v>
      </c>
      <c r="F201" s="29">
        <v>9536280</v>
      </c>
    </row>
    <row r="202" spans="1:6" ht="106.5" customHeight="1" x14ac:dyDescent="0.25">
      <c r="A202" s="27" t="s">
        <v>438</v>
      </c>
      <c r="B202" s="28" t="s">
        <v>439</v>
      </c>
      <c r="C202" s="29"/>
      <c r="D202" s="29">
        <v>0</v>
      </c>
      <c r="E202" s="29">
        <v>0</v>
      </c>
      <c r="F202" s="29">
        <f>SUM(F203)</f>
        <v>273605.2</v>
      </c>
    </row>
    <row r="203" spans="1:6" ht="106.5" customHeight="1" x14ac:dyDescent="0.25">
      <c r="A203" s="27" t="s">
        <v>435</v>
      </c>
      <c r="B203" s="28" t="s">
        <v>437</v>
      </c>
      <c r="C203" s="29"/>
      <c r="D203" s="29">
        <v>0</v>
      </c>
      <c r="E203" s="29">
        <v>0</v>
      </c>
      <c r="F203" s="29">
        <f>SUM(F204)</f>
        <v>273605.2</v>
      </c>
    </row>
    <row r="204" spans="1:6" ht="102" customHeight="1" x14ac:dyDescent="0.25">
      <c r="A204" s="27" t="s">
        <v>436</v>
      </c>
      <c r="B204" s="28" t="s">
        <v>437</v>
      </c>
      <c r="C204" s="29"/>
      <c r="D204" s="29">
        <v>0</v>
      </c>
      <c r="E204" s="29">
        <v>0</v>
      </c>
      <c r="F204" s="29">
        <v>273605.2</v>
      </c>
    </row>
    <row r="205" spans="1:6" ht="53.25" customHeight="1" x14ac:dyDescent="0.25">
      <c r="A205" s="27" t="s">
        <v>413</v>
      </c>
      <c r="B205" s="28" t="s">
        <v>414</v>
      </c>
      <c r="C205" s="29"/>
      <c r="D205" s="29">
        <f>SUM(D206)</f>
        <v>14816560</v>
      </c>
      <c r="E205" s="29">
        <v>0</v>
      </c>
      <c r="F205" s="29">
        <v>0</v>
      </c>
    </row>
    <row r="206" spans="1:6" ht="66.75" customHeight="1" x14ac:dyDescent="0.25">
      <c r="A206" s="27" t="s">
        <v>412</v>
      </c>
      <c r="B206" s="28" t="s">
        <v>411</v>
      </c>
      <c r="C206" s="29"/>
      <c r="D206" s="29">
        <f>SUM(D207)</f>
        <v>14816560</v>
      </c>
      <c r="E206" s="29">
        <v>0</v>
      </c>
      <c r="F206" s="29">
        <v>0</v>
      </c>
    </row>
    <row r="207" spans="1:6" ht="58.5" customHeight="1" x14ac:dyDescent="0.25">
      <c r="A207" s="27" t="s">
        <v>410</v>
      </c>
      <c r="B207" s="28" t="s">
        <v>411</v>
      </c>
      <c r="C207" s="29"/>
      <c r="D207" s="29">
        <v>14816560</v>
      </c>
      <c r="E207" s="29">
        <v>0</v>
      </c>
      <c r="F207" s="29">
        <v>0</v>
      </c>
    </row>
    <row r="208" spans="1:6" ht="58.5" customHeight="1" x14ac:dyDescent="0.25">
      <c r="A208" s="27" t="s">
        <v>418</v>
      </c>
      <c r="B208" s="28" t="s">
        <v>419</v>
      </c>
      <c r="C208" s="29"/>
      <c r="D208" s="29">
        <f>SUM(D209)</f>
        <v>546200</v>
      </c>
      <c r="E208" s="29">
        <v>0</v>
      </c>
      <c r="F208" s="29">
        <v>0</v>
      </c>
    </row>
    <row r="209" spans="1:6" ht="58.5" customHeight="1" x14ac:dyDescent="0.25">
      <c r="A209" s="27" t="s">
        <v>417</v>
      </c>
      <c r="B209" s="28" t="s">
        <v>415</v>
      </c>
      <c r="C209" s="29"/>
      <c r="D209" s="29">
        <f>SUM(D210)</f>
        <v>546200</v>
      </c>
      <c r="E209" s="29">
        <v>0</v>
      </c>
      <c r="F209" s="29">
        <v>0</v>
      </c>
    </row>
    <row r="210" spans="1:6" ht="58.5" customHeight="1" x14ac:dyDescent="0.25">
      <c r="A210" s="27" t="s">
        <v>416</v>
      </c>
      <c r="B210" s="28" t="s">
        <v>415</v>
      </c>
      <c r="C210" s="29"/>
      <c r="D210" s="29">
        <v>546200</v>
      </c>
      <c r="E210" s="29">
        <v>0</v>
      </c>
      <c r="F210" s="29">
        <v>0</v>
      </c>
    </row>
    <row r="211" spans="1:6" ht="34.5" customHeight="1" x14ac:dyDescent="0.25">
      <c r="A211" s="27" t="s">
        <v>214</v>
      </c>
      <c r="B211" s="28" t="s">
        <v>215</v>
      </c>
      <c r="C211" s="29"/>
      <c r="D211" s="29">
        <f>SUM(D212)</f>
        <v>5600778.3200000003</v>
      </c>
      <c r="E211" s="29">
        <f t="shared" ref="E211:F211" si="123">SUM(E212)</f>
        <v>2065368.16</v>
      </c>
      <c r="F211" s="29">
        <f t="shared" si="123"/>
        <v>2088284.88</v>
      </c>
    </row>
    <row r="212" spans="1:6" ht="47.25" customHeight="1" x14ac:dyDescent="0.25">
      <c r="A212" s="27" t="s">
        <v>257</v>
      </c>
      <c r="B212" s="28" t="s">
        <v>67</v>
      </c>
      <c r="C212" s="29"/>
      <c r="D212" s="29">
        <f t="shared" ref="D212:F212" si="124">SUM(D213)</f>
        <v>5600778.3200000003</v>
      </c>
      <c r="E212" s="29">
        <f t="shared" si="124"/>
        <v>2065368.16</v>
      </c>
      <c r="F212" s="29">
        <f t="shared" si="124"/>
        <v>2088284.88</v>
      </c>
    </row>
    <row r="213" spans="1:6" ht="35.25" customHeight="1" x14ac:dyDescent="0.25">
      <c r="A213" s="27" t="s">
        <v>106</v>
      </c>
      <c r="B213" s="28" t="s">
        <v>67</v>
      </c>
      <c r="C213" s="29">
        <f>4563629+577500+1200000+877182+3083916.08+79024+51722.19+531913-7983+2517557</f>
        <v>13474460.27</v>
      </c>
      <c r="D213" s="29">
        <f>263606.58+1468760+387981.29+635250+1410330.45+900000+87900+506350-59400</f>
        <v>5600778.3200000003</v>
      </c>
      <c r="E213" s="29">
        <f>635250+1430118.16</f>
        <v>2065368.16</v>
      </c>
      <c r="F213" s="29">
        <f>635250+1453034.88</f>
        <v>2088284.88</v>
      </c>
    </row>
    <row r="214" spans="1:6" ht="33.75" customHeight="1" x14ac:dyDescent="0.25">
      <c r="A214" s="24" t="s">
        <v>107</v>
      </c>
      <c r="B214" s="25" t="s">
        <v>68</v>
      </c>
      <c r="C214" s="26">
        <f>C218+C230</f>
        <v>86939714.439999998</v>
      </c>
      <c r="D214" s="26">
        <f>SUM(D216+D219+D222+D225+D228)</f>
        <v>125552461.43000001</v>
      </c>
      <c r="E214" s="26">
        <f t="shared" ref="E214:F214" si="125">SUM(E216+E219+E222+E225+E228)</f>
        <v>64113346.469999999</v>
      </c>
      <c r="F214" s="26">
        <f t="shared" si="125"/>
        <v>64081382.899999999</v>
      </c>
    </row>
    <row r="215" spans="1:6" ht="93" hidden="1" customHeight="1" x14ac:dyDescent="0.25">
      <c r="A215" s="27" t="s">
        <v>41</v>
      </c>
      <c r="B215" s="28" t="s">
        <v>42</v>
      </c>
      <c r="C215" s="29"/>
      <c r="D215" s="29"/>
      <c r="E215" s="29"/>
      <c r="F215" s="29"/>
    </row>
    <row r="216" spans="1:6" ht="61.5" customHeight="1" x14ac:dyDescent="0.25">
      <c r="A216" s="27" t="s">
        <v>351</v>
      </c>
      <c r="B216" s="28" t="s">
        <v>349</v>
      </c>
      <c r="C216" s="29"/>
      <c r="D216" s="29">
        <f t="shared" ref="D216:F216" si="126">SUM(D217)</f>
        <v>2587810.17</v>
      </c>
      <c r="E216" s="29">
        <f t="shared" si="126"/>
        <v>2960178.9</v>
      </c>
      <c r="F216" s="29">
        <f t="shared" si="126"/>
        <v>2960178.9</v>
      </c>
    </row>
    <row r="217" spans="1:6" ht="63.75" customHeight="1" x14ac:dyDescent="0.25">
      <c r="A217" s="27" t="s">
        <v>352</v>
      </c>
      <c r="B217" s="28" t="s">
        <v>350</v>
      </c>
      <c r="C217" s="29"/>
      <c r="D217" s="29">
        <f t="shared" ref="D217:F217" si="127">SUM(D218)</f>
        <v>2587810.17</v>
      </c>
      <c r="E217" s="29">
        <f t="shared" si="127"/>
        <v>2960178.9</v>
      </c>
      <c r="F217" s="29">
        <f t="shared" si="127"/>
        <v>2960178.9</v>
      </c>
    </row>
    <row r="218" spans="1:6" ht="66.75" customHeight="1" x14ac:dyDescent="0.25">
      <c r="A218" s="27" t="s">
        <v>105</v>
      </c>
      <c r="B218" s="28" t="s">
        <v>43</v>
      </c>
      <c r="C218" s="29">
        <f>412348+12243+977805+46200+1440943.48+27000+27000+747203.96</f>
        <v>3690743.44</v>
      </c>
      <c r="D218" s="29">
        <f>37380+359779+1606467.25+50820+451515.88+70179.04+11669</f>
        <v>2587810.17</v>
      </c>
      <c r="E218" s="29">
        <f>37380+591259+1832091.9+50820+411331+25628+11669</f>
        <v>2960178.9</v>
      </c>
      <c r="F218" s="29">
        <f>37380+591259+1832091.9+50820+411331+25628+11669</f>
        <v>2960178.9</v>
      </c>
    </row>
    <row r="219" spans="1:6" ht="102" customHeight="1" x14ac:dyDescent="0.25">
      <c r="A219" s="27" t="s">
        <v>355</v>
      </c>
      <c r="B219" s="28" t="s">
        <v>353</v>
      </c>
      <c r="C219" s="29"/>
      <c r="D219" s="29">
        <f t="shared" ref="D219:F219" si="128">SUM(D220)</f>
        <v>765000</v>
      </c>
      <c r="E219" s="29">
        <f t="shared" si="128"/>
        <v>2760199.2</v>
      </c>
      <c r="F219" s="29">
        <f t="shared" si="128"/>
        <v>2760199.2</v>
      </c>
    </row>
    <row r="220" spans="1:6" ht="102.75" customHeight="1" x14ac:dyDescent="0.25">
      <c r="A220" s="27" t="s">
        <v>356</v>
      </c>
      <c r="B220" s="28" t="s">
        <v>354</v>
      </c>
      <c r="C220" s="29"/>
      <c r="D220" s="29">
        <f t="shared" ref="D220:F220" si="129">SUM(D221)</f>
        <v>765000</v>
      </c>
      <c r="E220" s="29">
        <f t="shared" si="129"/>
        <v>2760199.2</v>
      </c>
      <c r="F220" s="29">
        <f t="shared" si="129"/>
        <v>2760199.2</v>
      </c>
    </row>
    <row r="221" spans="1:6" ht="110.25" x14ac:dyDescent="0.25">
      <c r="A221" s="27" t="s">
        <v>108</v>
      </c>
      <c r="B221" s="28" t="s">
        <v>89</v>
      </c>
      <c r="C221" s="29"/>
      <c r="D221" s="29">
        <f>920066.4-155066.4</f>
        <v>765000</v>
      </c>
      <c r="E221" s="29">
        <v>2760199.2</v>
      </c>
      <c r="F221" s="29">
        <v>2760199.2</v>
      </c>
    </row>
    <row r="222" spans="1:6" ht="85.5" customHeight="1" x14ac:dyDescent="0.25">
      <c r="A222" s="27" t="s">
        <v>359</v>
      </c>
      <c r="B222" s="28" t="s">
        <v>357</v>
      </c>
      <c r="C222" s="29"/>
      <c r="D222" s="29">
        <f t="shared" ref="D222:F222" si="130">SUM(D223)</f>
        <v>464.26000000000022</v>
      </c>
      <c r="E222" s="29">
        <f t="shared" si="130"/>
        <v>33092.370000000003</v>
      </c>
      <c r="F222" s="29">
        <f t="shared" si="130"/>
        <v>1128.8</v>
      </c>
    </row>
    <row r="223" spans="1:6" ht="90" customHeight="1" x14ac:dyDescent="0.25">
      <c r="A223" s="27" t="s">
        <v>360</v>
      </c>
      <c r="B223" s="28" t="s">
        <v>358</v>
      </c>
      <c r="C223" s="29"/>
      <c r="D223" s="29">
        <f t="shared" ref="D223:F223" si="131">SUM(D224)</f>
        <v>464.26000000000022</v>
      </c>
      <c r="E223" s="29">
        <f t="shared" si="131"/>
        <v>33092.370000000003</v>
      </c>
      <c r="F223" s="29">
        <f t="shared" si="131"/>
        <v>1128.8</v>
      </c>
    </row>
    <row r="224" spans="1:6" ht="84" customHeight="1" x14ac:dyDescent="0.25">
      <c r="A224" s="27" t="s">
        <v>109</v>
      </c>
      <c r="B224" s="28" t="s">
        <v>87</v>
      </c>
      <c r="C224" s="29"/>
      <c r="D224" s="29">
        <f>2724.75-2260.49</f>
        <v>464.26000000000022</v>
      </c>
      <c r="E224" s="29">
        <v>33092.370000000003</v>
      </c>
      <c r="F224" s="29">
        <v>1128.8</v>
      </c>
    </row>
    <row r="225" spans="1:6" ht="46.5" customHeight="1" x14ac:dyDescent="0.25">
      <c r="A225" s="27" t="s">
        <v>393</v>
      </c>
      <c r="B225" s="28" t="s">
        <v>394</v>
      </c>
      <c r="C225" s="29"/>
      <c r="D225" s="29">
        <f>SUM(D226)</f>
        <v>411534</v>
      </c>
      <c r="E225" s="29">
        <f t="shared" ref="E225:F226" si="132">SUM(E226)</f>
        <v>0</v>
      </c>
      <c r="F225" s="29">
        <f t="shared" si="132"/>
        <v>0</v>
      </c>
    </row>
    <row r="226" spans="1:6" ht="56.25" customHeight="1" x14ac:dyDescent="0.25">
      <c r="A226" s="27" t="s">
        <v>395</v>
      </c>
      <c r="B226" s="28" t="s">
        <v>396</v>
      </c>
      <c r="C226" s="29"/>
      <c r="D226" s="29">
        <f>SUM(D227)</f>
        <v>411534</v>
      </c>
      <c r="E226" s="29">
        <f t="shared" si="132"/>
        <v>0</v>
      </c>
      <c r="F226" s="29">
        <f t="shared" si="132"/>
        <v>0</v>
      </c>
    </row>
    <row r="227" spans="1:6" ht="59.25" customHeight="1" x14ac:dyDescent="0.25">
      <c r="A227" s="27" t="s">
        <v>397</v>
      </c>
      <c r="B227" s="28" t="s">
        <v>396</v>
      </c>
      <c r="C227" s="29"/>
      <c r="D227" s="29">
        <v>411534</v>
      </c>
      <c r="E227" s="29">
        <v>0</v>
      </c>
      <c r="F227" s="29">
        <v>0</v>
      </c>
    </row>
    <row r="228" spans="1:6" ht="33.75" customHeight="1" x14ac:dyDescent="0.25">
      <c r="A228" s="27" t="s">
        <v>363</v>
      </c>
      <c r="B228" s="28" t="s">
        <v>362</v>
      </c>
      <c r="C228" s="29"/>
      <c r="D228" s="29">
        <f t="shared" ref="D228:F228" si="133">SUM(D229)</f>
        <v>121787653</v>
      </c>
      <c r="E228" s="29">
        <f t="shared" si="133"/>
        <v>58359876</v>
      </c>
      <c r="F228" s="29">
        <f t="shared" si="133"/>
        <v>58359876</v>
      </c>
    </row>
    <row r="229" spans="1:6" ht="48.75" customHeight="1" x14ac:dyDescent="0.25">
      <c r="A229" s="27" t="s">
        <v>364</v>
      </c>
      <c r="B229" s="28" t="s">
        <v>361</v>
      </c>
      <c r="C229" s="29"/>
      <c r="D229" s="29">
        <f t="shared" ref="D229:F229" si="134">SUM(D230)</f>
        <v>121787653</v>
      </c>
      <c r="E229" s="29">
        <f t="shared" si="134"/>
        <v>58359876</v>
      </c>
      <c r="F229" s="29">
        <f t="shared" si="134"/>
        <v>58359876</v>
      </c>
    </row>
    <row r="230" spans="1:6" ht="38.25" customHeight="1" x14ac:dyDescent="0.25">
      <c r="A230" s="27" t="s">
        <v>111</v>
      </c>
      <c r="B230" s="28" t="s">
        <v>44</v>
      </c>
      <c r="C230" s="29">
        <f>51184276+1077940+25918314+2191932+2816891.5+59617.5</f>
        <v>83248971</v>
      </c>
      <c r="D230" s="29">
        <f>56350838+64036938+1399877</f>
        <v>121787653</v>
      </c>
      <c r="E230" s="29">
        <f>58359876</f>
        <v>58359876</v>
      </c>
      <c r="F230" s="29">
        <f>58359876</f>
        <v>58359876</v>
      </c>
    </row>
    <row r="231" spans="1:6" ht="32.25" customHeight="1" x14ac:dyDescent="0.25">
      <c r="A231" s="24" t="s">
        <v>253</v>
      </c>
      <c r="B231" s="25" t="s">
        <v>51</v>
      </c>
      <c r="C231" s="26">
        <f>SUM(C234)</f>
        <v>657891.19999999995</v>
      </c>
      <c r="D231" s="26">
        <f>SUM(D233+D235+D238)</f>
        <v>7908045.0199999996</v>
      </c>
      <c r="E231" s="26">
        <f t="shared" ref="E231:F231" si="135">SUM(E233+E235+E238)</f>
        <v>7265160</v>
      </c>
      <c r="F231" s="26">
        <f t="shared" si="135"/>
        <v>7265160</v>
      </c>
    </row>
    <row r="232" spans="1:6" ht="84" customHeight="1" x14ac:dyDescent="0.25">
      <c r="A232" s="27" t="s">
        <v>386</v>
      </c>
      <c r="B232" s="28" t="s">
        <v>387</v>
      </c>
      <c r="C232" s="26"/>
      <c r="D232" s="29">
        <f>SUM(D233)</f>
        <v>642885.02</v>
      </c>
      <c r="E232" s="29">
        <f t="shared" ref="E232:F232" si="136">SUM(E233)</f>
        <v>0</v>
      </c>
      <c r="F232" s="29">
        <f t="shared" si="136"/>
        <v>0</v>
      </c>
    </row>
    <row r="233" spans="1:6" ht="70.5" customHeight="1" x14ac:dyDescent="0.25">
      <c r="A233" s="27" t="s">
        <v>366</v>
      </c>
      <c r="B233" s="28" t="s">
        <v>365</v>
      </c>
      <c r="C233" s="29"/>
      <c r="D233" s="29">
        <f>SUM(D234)</f>
        <v>642885.02</v>
      </c>
      <c r="E233" s="29">
        <f t="shared" ref="E233:F233" si="137">SUM(E234)</f>
        <v>0</v>
      </c>
      <c r="F233" s="29">
        <f t="shared" si="137"/>
        <v>0</v>
      </c>
    </row>
    <row r="234" spans="1:6" ht="93" customHeight="1" x14ac:dyDescent="0.25">
      <c r="A234" s="27" t="s">
        <v>110</v>
      </c>
      <c r="B234" s="28" t="s">
        <v>52</v>
      </c>
      <c r="C234" s="29">
        <f>722362.33+53894.7-118365.83</f>
        <v>657891.19999999995</v>
      </c>
      <c r="D234" s="29">
        <f>566486.61+76398.41</f>
        <v>642885.02</v>
      </c>
      <c r="E234" s="29">
        <v>0</v>
      </c>
      <c r="F234" s="29">
        <v>0</v>
      </c>
    </row>
    <row r="235" spans="1:6" ht="107.25" customHeight="1" x14ac:dyDescent="0.25">
      <c r="A235" s="27" t="s">
        <v>250</v>
      </c>
      <c r="B235" s="28" t="s">
        <v>251</v>
      </c>
      <c r="C235" s="29"/>
      <c r="D235" s="29">
        <f t="shared" ref="D235:F235" si="138">SUM(D236)</f>
        <v>7265160</v>
      </c>
      <c r="E235" s="29">
        <f t="shared" si="138"/>
        <v>7265160</v>
      </c>
      <c r="F235" s="29">
        <f t="shared" si="138"/>
        <v>7265160</v>
      </c>
    </row>
    <row r="236" spans="1:6" ht="107.25" customHeight="1" x14ac:dyDescent="0.25">
      <c r="A236" s="27" t="s">
        <v>254</v>
      </c>
      <c r="B236" s="28" t="s">
        <v>249</v>
      </c>
      <c r="C236" s="29"/>
      <c r="D236" s="29">
        <f t="shared" ref="D236:F236" si="139">SUM(D237)</f>
        <v>7265160</v>
      </c>
      <c r="E236" s="29">
        <f t="shared" si="139"/>
        <v>7265160</v>
      </c>
      <c r="F236" s="29">
        <f t="shared" si="139"/>
        <v>7265160</v>
      </c>
    </row>
    <row r="237" spans="1:6" ht="105" customHeight="1" x14ac:dyDescent="0.25">
      <c r="A237" s="27" t="s">
        <v>248</v>
      </c>
      <c r="B237" s="28" t="s">
        <v>249</v>
      </c>
      <c r="C237" s="29"/>
      <c r="D237" s="29">
        <v>7265160</v>
      </c>
      <c r="E237" s="29">
        <v>7265160</v>
      </c>
      <c r="F237" s="29">
        <v>7265160</v>
      </c>
    </row>
    <row r="238" spans="1:6" ht="57.75" hidden="1" customHeight="1" thickBot="1" x14ac:dyDescent="0.25">
      <c r="A238" s="27" t="s">
        <v>255</v>
      </c>
      <c r="B238" s="28" t="s">
        <v>256</v>
      </c>
      <c r="C238" s="29"/>
      <c r="D238" s="29">
        <f t="shared" ref="D238:F238" si="140">SUM(D239)</f>
        <v>0</v>
      </c>
      <c r="E238" s="29">
        <f t="shared" si="140"/>
        <v>0</v>
      </c>
      <c r="F238" s="29">
        <f t="shared" si="140"/>
        <v>0</v>
      </c>
    </row>
    <row r="239" spans="1:6" ht="91.5" hidden="1" customHeight="1" thickBot="1" x14ac:dyDescent="0.25">
      <c r="A239" s="27" t="s">
        <v>252</v>
      </c>
      <c r="B239" s="46" t="s">
        <v>155</v>
      </c>
      <c r="C239" s="29"/>
      <c r="D239" s="29">
        <f t="shared" ref="D239:F239" si="141">SUM(D240)</f>
        <v>0</v>
      </c>
      <c r="E239" s="29">
        <f t="shared" si="141"/>
        <v>0</v>
      </c>
      <c r="F239" s="29">
        <f t="shared" si="141"/>
        <v>0</v>
      </c>
    </row>
    <row r="240" spans="1:6" ht="54" hidden="1" customHeight="1" thickBot="1" x14ac:dyDescent="0.25">
      <c r="A240" s="36" t="s">
        <v>154</v>
      </c>
      <c r="B240" s="46" t="s">
        <v>155</v>
      </c>
      <c r="C240" s="29"/>
      <c r="D240" s="29">
        <v>0</v>
      </c>
      <c r="E240" s="29">
        <v>0</v>
      </c>
      <c r="F240" s="29">
        <v>0</v>
      </c>
    </row>
    <row r="241" spans="1:6" ht="123" customHeight="1" x14ac:dyDescent="0.25">
      <c r="A241" s="24" t="s">
        <v>62</v>
      </c>
      <c r="B241" s="25" t="s">
        <v>367</v>
      </c>
      <c r="C241" s="29">
        <f>SUM(C242)</f>
        <v>2449706</v>
      </c>
      <c r="D241" s="29">
        <f t="shared" ref="D241:E241" si="142">SUM(D243)</f>
        <v>364668.49</v>
      </c>
      <c r="E241" s="29">
        <f t="shared" si="142"/>
        <v>0</v>
      </c>
      <c r="F241" s="29">
        <f t="shared" ref="F241" si="143">SUM(F243)</f>
        <v>0</v>
      </c>
    </row>
    <row r="242" spans="1:6" ht="77.25" hidden="1" customHeight="1" x14ac:dyDescent="0.25">
      <c r="A242" s="27" t="s">
        <v>60</v>
      </c>
      <c r="B242" s="28" t="s">
        <v>61</v>
      </c>
      <c r="C242" s="29">
        <v>2449706</v>
      </c>
      <c r="D242" s="44"/>
      <c r="E242" s="44"/>
      <c r="F242" s="44"/>
    </row>
    <row r="243" spans="1:6" ht="104.25" customHeight="1" x14ac:dyDescent="0.25">
      <c r="A243" s="27" t="s">
        <v>369</v>
      </c>
      <c r="B243" s="28" t="s">
        <v>368</v>
      </c>
      <c r="C243" s="29"/>
      <c r="D243" s="29">
        <f t="shared" ref="D243:F243" si="144">SUM(D244)</f>
        <v>364668.49</v>
      </c>
      <c r="E243" s="29">
        <f t="shared" si="144"/>
        <v>0</v>
      </c>
      <c r="F243" s="29">
        <f t="shared" si="144"/>
        <v>0</v>
      </c>
    </row>
    <row r="244" spans="1:6" ht="90" customHeight="1" x14ac:dyDescent="0.25">
      <c r="A244" s="27" t="s">
        <v>142</v>
      </c>
      <c r="B244" s="28" t="s">
        <v>368</v>
      </c>
      <c r="C244" s="29"/>
      <c r="D244" s="29">
        <v>364668.49</v>
      </c>
      <c r="E244" s="29">
        <v>0</v>
      </c>
      <c r="F244" s="29">
        <v>0</v>
      </c>
    </row>
    <row r="245" spans="1:6" ht="85.5" customHeight="1" x14ac:dyDescent="0.25">
      <c r="A245" s="24" t="s">
        <v>56</v>
      </c>
      <c r="B245" s="25" t="s">
        <v>55</v>
      </c>
      <c r="C245" s="29">
        <f>SUM(C247)</f>
        <v>-6118901.75</v>
      </c>
      <c r="D245" s="29">
        <f t="shared" ref="D245:F245" si="145">SUM(D246)</f>
        <v>-47166</v>
      </c>
      <c r="E245" s="29">
        <f t="shared" si="145"/>
        <v>0</v>
      </c>
      <c r="F245" s="29">
        <f t="shared" si="145"/>
        <v>0</v>
      </c>
    </row>
    <row r="246" spans="1:6" ht="63" customHeight="1" x14ac:dyDescent="0.25">
      <c r="A246" s="27" t="s">
        <v>371</v>
      </c>
      <c r="B246" s="28" t="s">
        <v>370</v>
      </c>
      <c r="C246" s="29"/>
      <c r="D246" s="29">
        <f t="shared" ref="D246:F246" si="146">SUM(D247)</f>
        <v>-47166</v>
      </c>
      <c r="E246" s="29">
        <f t="shared" si="146"/>
        <v>0</v>
      </c>
      <c r="F246" s="29">
        <f t="shared" si="146"/>
        <v>0</v>
      </c>
    </row>
    <row r="247" spans="1:6" ht="66.75" customHeight="1" x14ac:dyDescent="0.25">
      <c r="A247" s="27" t="s">
        <v>145</v>
      </c>
      <c r="B247" s="28" t="s">
        <v>144</v>
      </c>
      <c r="C247" s="29">
        <v>-6118901.75</v>
      </c>
      <c r="D247" s="29">
        <v>-47166</v>
      </c>
      <c r="E247" s="29">
        <v>0</v>
      </c>
      <c r="F247" s="29">
        <v>0</v>
      </c>
    </row>
    <row r="248" spans="1:6" ht="15.75" x14ac:dyDescent="0.25">
      <c r="A248" s="47" t="s">
        <v>45</v>
      </c>
      <c r="B248" s="25"/>
      <c r="C248" s="30" t="e">
        <f>C8+C177</f>
        <v>#REF!</v>
      </c>
      <c r="D248" s="30">
        <f>D8+D177</f>
        <v>384298758.13</v>
      </c>
      <c r="E248" s="30">
        <f>E8+E177</f>
        <v>266504891.94999999</v>
      </c>
      <c r="F248" s="30">
        <f>F8+F177</f>
        <v>265533987.88</v>
      </c>
    </row>
    <row r="249" spans="1:6" ht="15.75" x14ac:dyDescent="0.25">
      <c r="A249" s="48"/>
      <c r="B249" s="49"/>
      <c r="C249" s="50"/>
      <c r="D249" s="51"/>
      <c r="E249" s="51"/>
      <c r="F249" s="52"/>
    </row>
    <row r="250" spans="1:6" ht="15.75" x14ac:dyDescent="0.25">
      <c r="A250" s="48"/>
      <c r="B250" s="49"/>
      <c r="C250" s="50"/>
      <c r="D250" s="50"/>
      <c r="E250" s="50"/>
      <c r="F250" s="8"/>
    </row>
    <row r="251" spans="1:6" ht="15.75" x14ac:dyDescent="0.25">
      <c r="A251" s="2"/>
      <c r="B251" s="3"/>
      <c r="C251" s="4"/>
      <c r="D251" s="4"/>
      <c r="E251" s="4"/>
    </row>
    <row r="252" spans="1:6" x14ac:dyDescent="0.25">
      <c r="C252" s="5"/>
      <c r="D252" s="5"/>
      <c r="E252" s="5"/>
      <c r="F252" s="5"/>
    </row>
    <row r="253" spans="1:6" x14ac:dyDescent="0.25">
      <c r="D253" s="5"/>
    </row>
    <row r="254" spans="1:6" x14ac:dyDescent="0.25">
      <c r="C254" s="5"/>
      <c r="D254" s="5"/>
      <c r="E254" s="5"/>
    </row>
    <row r="255" spans="1:6" x14ac:dyDescent="0.25">
      <c r="D255" s="5"/>
      <c r="E255" s="5"/>
      <c r="F255" s="5"/>
    </row>
    <row r="263" spans="4:4" x14ac:dyDescent="0.25">
      <c r="D263" s="5"/>
    </row>
  </sheetData>
  <mergeCells count="10">
    <mergeCell ref="D1:F1"/>
    <mergeCell ref="F5:F7"/>
    <mergeCell ref="A2:F2"/>
    <mergeCell ref="A4:F4"/>
    <mergeCell ref="A5:A7"/>
    <mergeCell ref="B5:B7"/>
    <mergeCell ref="C5:C7"/>
    <mergeCell ref="D5:D7"/>
    <mergeCell ref="E5:E7"/>
    <mergeCell ref="A3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Eko</cp:lastModifiedBy>
  <cp:lastPrinted>2021-04-20T11:26:48Z</cp:lastPrinted>
  <dcterms:created xsi:type="dcterms:W3CDTF">2015-11-02T12:11:35Z</dcterms:created>
  <dcterms:modified xsi:type="dcterms:W3CDTF">2021-04-29T10:25:27Z</dcterms:modified>
</cp:coreProperties>
</file>