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vrikova\d\СОВЕТ 2022\ПМР\12.Декабрь ПМР\"/>
    </mc:Choice>
  </mc:AlternateContent>
  <bookViews>
    <workbookView xWindow="-120" yWindow="60" windowWidth="19440" windowHeight="14820"/>
  </bookViews>
  <sheets>
    <sheet name="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5" i="2" l="1"/>
  <c r="C241" i="2" l="1"/>
  <c r="C250" i="2"/>
  <c r="C238" i="2"/>
  <c r="C196" i="2"/>
  <c r="C127" i="2"/>
  <c r="C123" i="2"/>
  <c r="C121" i="2"/>
  <c r="C85" i="2"/>
  <c r="C77" i="2"/>
  <c r="C56" i="2"/>
  <c r="C43" i="2"/>
  <c r="C40" i="2"/>
  <c r="C21" i="2"/>
  <c r="C19" i="2"/>
  <c r="C17" i="2"/>
  <c r="C15" i="2"/>
  <c r="C102" i="2" l="1"/>
  <c r="C101" i="2"/>
  <c r="C115" i="2"/>
  <c r="C105" i="2" l="1"/>
  <c r="C233" i="2" l="1"/>
  <c r="C113" i="2"/>
  <c r="D13" i="2" l="1"/>
  <c r="C91" i="2" l="1"/>
  <c r="C89" i="2"/>
  <c r="C175" i="2"/>
  <c r="C174" i="2" s="1"/>
  <c r="C164" i="2"/>
  <c r="C159" i="2"/>
  <c r="C158" i="2" s="1"/>
  <c r="C156" i="2"/>
  <c r="C155" i="2" s="1"/>
  <c r="C144" i="2"/>
  <c r="C139" i="2"/>
  <c r="C136" i="2"/>
  <c r="C126" i="2"/>
  <c r="C125" i="2" s="1"/>
  <c r="C124" i="2"/>
  <c r="C153" i="2" l="1"/>
  <c r="C149" i="2"/>
  <c r="C140" i="2"/>
  <c r="C112" i="2"/>
  <c r="C116" i="2" l="1"/>
  <c r="C20" i="2"/>
  <c r="C114" i="2"/>
  <c r="C111" i="2" l="1"/>
  <c r="C13" i="2"/>
  <c r="E238" i="2" l="1"/>
  <c r="D238" i="2"/>
  <c r="E240" i="2"/>
  <c r="E250" i="2"/>
  <c r="D250" i="2"/>
  <c r="E233" i="2"/>
  <c r="D233" i="2"/>
  <c r="E13" i="2" l="1"/>
  <c r="C93" i="2" l="1"/>
  <c r="C162" i="2" l="1"/>
  <c r="D162" i="2"/>
  <c r="E162" i="2"/>
  <c r="C134" i="2"/>
  <c r="D134" i="2"/>
  <c r="E134" i="2"/>
  <c r="C143" i="2" l="1"/>
  <c r="C142" i="2" s="1"/>
  <c r="D143" i="2"/>
  <c r="D142" i="2" s="1"/>
  <c r="E143" i="2"/>
  <c r="E142" i="2" s="1"/>
  <c r="C148" i="2"/>
  <c r="D148" i="2"/>
  <c r="E148" i="2"/>
  <c r="C138" i="2"/>
  <c r="C137" i="2" s="1"/>
  <c r="D138" i="2"/>
  <c r="D137" i="2" s="1"/>
  <c r="E138" i="2"/>
  <c r="E137" i="2" s="1"/>
  <c r="E271" i="2"/>
  <c r="E270" i="2" s="1"/>
  <c r="E268" i="2"/>
  <c r="E266" i="2" s="1"/>
  <c r="E259" i="2"/>
  <c r="E258" i="2" s="1"/>
  <c r="E256" i="2" s="1"/>
  <c r="E255" i="2" s="1"/>
  <c r="E253" i="2"/>
  <c r="E252" i="2" s="1"/>
  <c r="E249" i="2"/>
  <c r="E248" i="2" s="1"/>
  <c r="E246" i="2"/>
  <c r="E245" i="2" s="1"/>
  <c r="E243" i="2" s="1"/>
  <c r="E242" i="2" s="1"/>
  <c r="E239" i="2"/>
  <c r="E237" i="2"/>
  <c r="E236" i="2" s="1"/>
  <c r="E232" i="2"/>
  <c r="E231" i="2" s="1"/>
  <c r="E223" i="2"/>
  <c r="E222" i="2" s="1"/>
  <c r="E220" i="2"/>
  <c r="E219" i="2" s="1"/>
  <c r="E217" i="2"/>
  <c r="E216" i="2" s="1"/>
  <c r="E214" i="2"/>
  <c r="E213" i="2" s="1"/>
  <c r="E211" i="2"/>
  <c r="E210" i="2" s="1"/>
  <c r="E208" i="2"/>
  <c r="E207" i="2" s="1"/>
  <c r="E204" i="2"/>
  <c r="E203" i="2" s="1"/>
  <c r="E201" i="2"/>
  <c r="E200" i="2" s="1"/>
  <c r="E192" i="2"/>
  <c r="E191" i="2" s="1"/>
  <c r="E190" i="2" s="1"/>
  <c r="E188" i="2"/>
  <c r="E187" i="2" s="1"/>
  <c r="E185" i="2"/>
  <c r="E177" i="2"/>
  <c r="E175" i="2"/>
  <c r="E174" i="2" s="1"/>
  <c r="E171" i="2"/>
  <c r="E170" i="2" s="1"/>
  <c r="E169" i="2" s="1"/>
  <c r="E167" i="2"/>
  <c r="E166" i="2" s="1"/>
  <c r="E161" i="2"/>
  <c r="E151" i="2"/>
  <c r="E150" i="2" s="1"/>
  <c r="E146" i="2"/>
  <c r="E145" i="2" s="1"/>
  <c r="E133" i="2"/>
  <c r="E131" i="2"/>
  <c r="E130" i="2" s="1"/>
  <c r="E122" i="2"/>
  <c r="E120" i="2"/>
  <c r="E111" i="2"/>
  <c r="E105" i="2"/>
  <c r="E104" i="2" s="1"/>
  <c r="E103" i="2" s="1"/>
  <c r="E100" i="2"/>
  <c r="E99" i="2" s="1"/>
  <c r="E98" i="2" s="1"/>
  <c r="E95" i="2"/>
  <c r="E93" i="2"/>
  <c r="E90" i="2"/>
  <c r="E88" i="2"/>
  <c r="E84" i="2"/>
  <c r="E83" i="2" s="1"/>
  <c r="E82" i="2" s="1"/>
  <c r="E80" i="2"/>
  <c r="E76" i="2"/>
  <c r="E75" i="2" s="1"/>
  <c r="E73" i="2"/>
  <c r="E72" i="2" s="1"/>
  <c r="E69" i="2"/>
  <c r="E67" i="2"/>
  <c r="E58" i="2"/>
  <c r="E57" i="2" s="1"/>
  <c r="E55" i="2"/>
  <c r="E54" i="2" s="1"/>
  <c r="E51" i="2"/>
  <c r="E50" i="2" s="1"/>
  <c r="E48" i="2"/>
  <c r="E47" i="2" s="1"/>
  <c r="E45" i="2"/>
  <c r="E44" i="2" s="1"/>
  <c r="E42" i="2"/>
  <c r="E41" i="2" s="1"/>
  <c r="E39" i="2"/>
  <c r="E38" i="2" s="1"/>
  <c r="E34" i="2"/>
  <c r="E33" i="2" s="1"/>
  <c r="E31" i="2"/>
  <c r="E30" i="2" s="1"/>
  <c r="E28" i="2"/>
  <c r="E27" i="2" s="1"/>
  <c r="E25" i="2"/>
  <c r="E24" i="2" s="1"/>
  <c r="E18" i="2"/>
  <c r="E16" i="2"/>
  <c r="E14" i="2"/>
  <c r="E12" i="2"/>
  <c r="E173" i="2" l="1"/>
  <c r="E97" i="2"/>
  <c r="E66" i="2"/>
  <c r="E65" i="2" s="1"/>
  <c r="E64" i="2" s="1"/>
  <c r="E199" i="2"/>
  <c r="E53" i="2"/>
  <c r="E206" i="2"/>
  <c r="E129" i="2"/>
  <c r="E92" i="2"/>
  <c r="E87" i="2" s="1"/>
  <c r="E86" i="2" s="1"/>
  <c r="E251" i="2"/>
  <c r="E234" i="2"/>
  <c r="E119" i="2"/>
  <c r="E118" i="2" s="1"/>
  <c r="E110" i="2" s="1"/>
  <c r="E37" i="2"/>
  <c r="E36" i="2" s="1"/>
  <c r="E11" i="2"/>
  <c r="E10" i="2" s="1"/>
  <c r="E23" i="2"/>
  <c r="E22" i="2" s="1"/>
  <c r="E128" i="2" l="1"/>
  <c r="E9" i="2" s="1"/>
  <c r="E198" i="2"/>
  <c r="E197" i="2" s="1"/>
  <c r="E273" i="2" l="1"/>
  <c r="D52" i="2" l="1"/>
  <c r="C52" i="2"/>
  <c r="D223" i="2" l="1"/>
  <c r="D222" i="2" s="1"/>
  <c r="C217" i="2" l="1"/>
  <c r="C216" i="2" s="1"/>
  <c r="D217" i="2"/>
  <c r="D216" i="2" s="1"/>
  <c r="C214" i="2"/>
  <c r="C213" i="2" s="1"/>
  <c r="D214" i="2"/>
  <c r="D213" i="2" s="1"/>
  <c r="C211" i="2"/>
  <c r="C210" i="2" s="1"/>
  <c r="D211" i="2"/>
  <c r="D210" i="2" s="1"/>
  <c r="C246" i="2" l="1"/>
  <c r="C245" i="2" s="1"/>
  <c r="D246" i="2"/>
  <c r="D245" i="2" s="1"/>
  <c r="C220" i="2" l="1"/>
  <c r="C219" i="2" s="1"/>
  <c r="D220" i="2"/>
  <c r="D219" i="2" s="1"/>
  <c r="C42" i="2" l="1"/>
  <c r="C41" i="2" s="1"/>
  <c r="D42" i="2"/>
  <c r="D41" i="2" s="1"/>
  <c r="C39" i="2"/>
  <c r="C38" i="2" s="1"/>
  <c r="D39" i="2"/>
  <c r="D38" i="2" s="1"/>
  <c r="C37" i="2" l="1"/>
  <c r="D37" i="2"/>
  <c r="D237" i="2" l="1"/>
  <c r="D236" i="2" s="1"/>
  <c r="C237" i="2"/>
  <c r="C236" i="2" s="1"/>
  <c r="D249" i="2"/>
  <c r="D248" i="2" s="1"/>
  <c r="C249" i="2"/>
  <c r="C248" i="2" s="1"/>
  <c r="D232" i="2"/>
  <c r="D231" i="2" s="1"/>
  <c r="C232" i="2"/>
  <c r="C231" i="2" s="1"/>
  <c r="C208" i="2"/>
  <c r="C207" i="2" s="1"/>
  <c r="D208" i="2"/>
  <c r="D207" i="2" s="1"/>
  <c r="C240" i="2"/>
  <c r="C239" i="2" s="1"/>
  <c r="D240" i="2"/>
  <c r="D239" i="2" s="1"/>
  <c r="C243" i="2"/>
  <c r="C242" i="2" s="1"/>
  <c r="D243" i="2"/>
  <c r="D242" i="2" s="1"/>
  <c r="C253" i="2"/>
  <c r="C252" i="2" s="1"/>
  <c r="D253" i="2"/>
  <c r="C256" i="2"/>
  <c r="C255" i="2" s="1"/>
  <c r="D256" i="2"/>
  <c r="D255" i="2" s="1"/>
  <c r="D206" i="2" l="1"/>
  <c r="C206" i="2"/>
  <c r="C234" i="2"/>
  <c r="D234" i="2"/>
  <c r="D252" i="2"/>
  <c r="C271" i="2" l="1"/>
  <c r="C270" i="2" s="1"/>
  <c r="C268" i="2"/>
  <c r="C266" i="2" s="1"/>
  <c r="C259" i="2"/>
  <c r="C204" i="2"/>
  <c r="C203" i="2" s="1"/>
  <c r="C201" i="2"/>
  <c r="C200" i="2" s="1"/>
  <c r="C192" i="2"/>
  <c r="C191" i="2" s="1"/>
  <c r="C190" i="2" s="1"/>
  <c r="C188" i="2"/>
  <c r="C187" i="2" s="1"/>
  <c r="C185" i="2"/>
  <c r="C184" i="2" s="1"/>
  <c r="C171" i="2"/>
  <c r="C170" i="2" s="1"/>
  <c r="C169" i="2" s="1"/>
  <c r="C167" i="2"/>
  <c r="C166" i="2" s="1"/>
  <c r="C161" i="2"/>
  <c r="C151" i="2"/>
  <c r="C150" i="2" s="1"/>
  <c r="C146" i="2"/>
  <c r="C145" i="2" s="1"/>
  <c r="C133" i="2"/>
  <c r="C131" i="2"/>
  <c r="C130" i="2" s="1"/>
  <c r="C122" i="2"/>
  <c r="C120" i="2"/>
  <c r="C104" i="2"/>
  <c r="C103" i="2" s="1"/>
  <c r="C100" i="2"/>
  <c r="C99" i="2" s="1"/>
  <c r="C98" i="2" s="1"/>
  <c r="C95" i="2"/>
  <c r="C90" i="2"/>
  <c r="C88" i="2"/>
  <c r="C84" i="2"/>
  <c r="C83" i="2" s="1"/>
  <c r="C82" i="2" s="1"/>
  <c r="C80" i="2"/>
  <c r="C79" i="2" s="1"/>
  <c r="C78" i="2" s="1"/>
  <c r="C76" i="2"/>
  <c r="C75" i="2" s="1"/>
  <c r="C73" i="2"/>
  <c r="C72" i="2" s="1"/>
  <c r="C69" i="2"/>
  <c r="C67" i="2"/>
  <c r="C58" i="2"/>
  <c r="C57" i="2" s="1"/>
  <c r="C55" i="2"/>
  <c r="C54" i="2" s="1"/>
  <c r="C51" i="2"/>
  <c r="C50" i="2" s="1"/>
  <c r="C48" i="2"/>
  <c r="C47" i="2" s="1"/>
  <c r="C45" i="2"/>
  <c r="C44" i="2" s="1"/>
  <c r="C34" i="2"/>
  <c r="C33" i="2" s="1"/>
  <c r="C31" i="2"/>
  <c r="C30" i="2" s="1"/>
  <c r="C28" i="2"/>
  <c r="C27" i="2" s="1"/>
  <c r="C25" i="2"/>
  <c r="C24" i="2" s="1"/>
  <c r="C18" i="2"/>
  <c r="C16" i="2"/>
  <c r="C14" i="2"/>
  <c r="C12" i="2"/>
  <c r="C173" i="2" l="1"/>
  <c r="C258" i="2"/>
  <c r="C251" i="2" s="1"/>
  <c r="C129" i="2"/>
  <c r="C128" i="2" s="1"/>
  <c r="C11" i="2"/>
  <c r="C10" i="2" s="1"/>
  <c r="C36" i="2"/>
  <c r="C92" i="2"/>
  <c r="C87" i="2" s="1"/>
  <c r="C86" i="2" s="1"/>
  <c r="C66" i="2"/>
  <c r="C65" i="2" s="1"/>
  <c r="C64" i="2" s="1"/>
  <c r="C199" i="2"/>
  <c r="C119" i="2"/>
  <c r="C53" i="2"/>
  <c r="C97" i="2"/>
  <c r="C23" i="2"/>
  <c r="C22" i="2" s="1"/>
  <c r="D271" i="2"/>
  <c r="D270" i="2" s="1"/>
  <c r="D268" i="2"/>
  <c r="D266" i="2" s="1"/>
  <c r="D259" i="2"/>
  <c r="D258" i="2" s="1"/>
  <c r="D251" i="2" s="1"/>
  <c r="D204" i="2"/>
  <c r="D203" i="2" s="1"/>
  <c r="D201" i="2"/>
  <c r="D200" i="2" s="1"/>
  <c r="D188" i="2"/>
  <c r="D187" i="2" s="1"/>
  <c r="D177" i="2"/>
  <c r="D175" i="2"/>
  <c r="D174" i="2" s="1"/>
  <c r="D171" i="2"/>
  <c r="D170" i="2" s="1"/>
  <c r="D169" i="2" s="1"/>
  <c r="D167" i="2"/>
  <c r="D166" i="2" s="1"/>
  <c r="D151" i="2"/>
  <c r="D150" i="2" s="1"/>
  <c r="D161" i="2"/>
  <c r="D146" i="2"/>
  <c r="D145" i="2" s="1"/>
  <c r="D133" i="2"/>
  <c r="D131" i="2"/>
  <c r="D130" i="2" s="1"/>
  <c r="D122" i="2"/>
  <c r="D120" i="2"/>
  <c r="D84" i="2"/>
  <c r="D83" i="2" s="1"/>
  <c r="D82" i="2" s="1"/>
  <c r="D76" i="2"/>
  <c r="D75" i="2" s="1"/>
  <c r="D73" i="2"/>
  <c r="D72" i="2" s="1"/>
  <c r="D69" i="2"/>
  <c r="D67" i="2"/>
  <c r="D173" i="2" l="1"/>
  <c r="C118" i="2"/>
  <c r="C110" i="2" s="1"/>
  <c r="D129" i="2"/>
  <c r="C198" i="2"/>
  <c r="C197" i="2" s="1"/>
  <c r="D199" i="2"/>
  <c r="D119" i="2"/>
  <c r="D118" i="2" s="1"/>
  <c r="D66" i="2"/>
  <c r="D65" i="2" s="1"/>
  <c r="D64" i="2" s="1"/>
  <c r="D34" i="2"/>
  <c r="D33" i="2" s="1"/>
  <c r="D31" i="2"/>
  <c r="D30" i="2" s="1"/>
  <c r="D28" i="2"/>
  <c r="D27" i="2" s="1"/>
  <c r="D25" i="2"/>
  <c r="D24" i="2" s="1"/>
  <c r="D18" i="2"/>
  <c r="D16" i="2"/>
  <c r="C9" i="2" l="1"/>
  <c r="C273" i="2" s="1"/>
  <c r="D23" i="2"/>
  <c r="D22" i="2" s="1"/>
  <c r="D58" i="2" l="1"/>
  <c r="D57" i="2" s="1"/>
  <c r="D55" i="2"/>
  <c r="D54" i="2" s="1"/>
  <c r="D48" i="2"/>
  <c r="D47" i="2" s="1"/>
  <c r="D45" i="2"/>
  <c r="D44" i="2" s="1"/>
  <c r="D53" i="2" l="1"/>
  <c r="D88" i="2"/>
  <c r="D185" i="2" l="1"/>
  <c r="D128" i="2" s="1"/>
  <c r="D111" i="2" l="1"/>
  <c r="D110" i="2" s="1"/>
  <c r="D100" i="2"/>
  <c r="D99" i="2" s="1"/>
  <c r="D98" i="2" s="1"/>
  <c r="D105" i="2"/>
  <c r="D104" i="2" s="1"/>
  <c r="D103" i="2" s="1"/>
  <c r="D95" i="2"/>
  <c r="D93" i="2"/>
  <c r="D90" i="2"/>
  <c r="D80" i="2"/>
  <c r="D92" i="2" l="1"/>
  <c r="D87" i="2" s="1"/>
  <c r="D86" i="2" s="1"/>
  <c r="D97" i="2"/>
  <c r="D192" i="2" l="1"/>
  <c r="D191" i="2" s="1"/>
  <c r="D190" i="2" s="1"/>
  <c r="D198" i="2" l="1"/>
  <c r="D197" i="2" s="1"/>
  <c r="D51" i="2" l="1"/>
  <c r="D14" i="2"/>
  <c r="D12" i="2"/>
  <c r="D50" i="2" l="1"/>
  <c r="D36" i="2" s="1"/>
  <c r="D11" i="2"/>
  <c r="D10" i="2" s="1"/>
  <c r="D9" i="2" l="1"/>
  <c r="D273" i="2" s="1"/>
</calcChain>
</file>

<file path=xl/sharedStrings.xml><?xml version="1.0" encoding="utf-8"?>
<sst xmlns="http://schemas.openxmlformats.org/spreadsheetml/2006/main" count="539" uniqueCount="470">
  <si>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</si>
  <si>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</si>
  <si>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</si>
  <si>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</si>
  <si>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</si>
  <si>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</si>
  <si>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</si>
  <si>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</si>
  <si>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</si>
  <si>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</si>
  <si>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182 1 01 02040 01 0000 110</t>
  </si>
  <si>
    <t>000 1 03 00000 00 0000 000</t>
  </si>
  <si>
    <t>Доходы от уплаты акцизов на дизельное топливо, подлежащие распределению  между  бюджетами  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</si>
  <si>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</si>
  <si>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</si>
  <si>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</si>
  <si>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</si>
  <si>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</si>
  <si>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>ГОСУДАРСТВЕННАЯ ПОШЛИНА</t>
  </si>
  <si>
    <t xml:space="preserve"> 182 1 08 03010 01 0000 110   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</si>
  <si>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</si>
  <si>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</si>
  <si>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</si>
  <si>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</si>
  <si>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303 1 11 05025 05 0000 120
</t>
  </si>
  <si>
    <t>303 1 11 05035 05 0000 120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</si>
  <si>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</si>
  <si>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</si>
  <si>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</si>
  <si>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</si>
  <si>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</si>
  <si>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ДОХОДЫ ОТ ПРОДАЖИ МАТЕРИАЛЬНЫХ 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</si>
  <si>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</si>
  <si>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</si>
  <si>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</si>
  <si>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</si>
  <si>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</si>
  <si>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</si>
  <si>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</si>
  <si>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</si>
  <si>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</si>
  <si>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</si>
  <si>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</si>
  <si>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Всего доходов</t>
  </si>
  <si>
    <t>Прочие доходы от оказания платных услуг (работ) получателями средств бюджетов муниципальных районов (прочие доходы от оказания платных услуг)</t>
  </si>
  <si>
    <t>Прочие доходы от оказания платных услуг (работ) получателями средств бюджетов муниципальных районов (доходы от оказания платных услуг казенными учреждениями)</t>
  </si>
  <si>
    <t>073 1 13 01995 05 0001 130</t>
  </si>
  <si>
    <t>073 1 13 01995 05 0002 130</t>
  </si>
  <si>
    <t>000 1 05 00000 00 0000 000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</si>
  <si>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</si>
  <si>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</si>
  <si>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</si>
  <si>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</si>
  <si>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</si>
  <si>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</si>
  <si>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 xml:space="preserve"> Госпошлина на выдачу разрешения на установку рекламной конструкции</t>
  </si>
  <si>
    <t xml:space="preserve">220 1 14 06013 13 0000 430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</si>
  <si>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</si>
  <si>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</si>
  <si>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</si>
  <si>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313 1 14 06013 13 0000 430
</t>
  </si>
  <si>
    <t>313 1 11 05013 13 0000 120</t>
  </si>
  <si>
    <t>Дотации бюджетам бюджетной системы Российской Федерации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</si>
  <si>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</si>
  <si>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</si>
  <si>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220 1 11 05013 13 0000 120</t>
  </si>
  <si>
    <t>182 1 05 02010 02 0000 110</t>
  </si>
  <si>
    <t xml:space="preserve">000 1 17 05050 05 0000 180
</t>
  </si>
  <si>
    <t>073 1 17 05050 05 0003 180</t>
  </si>
  <si>
    <t xml:space="preserve">Прочие неналоговые доходы бюджетов муниципальных районов (средства, полученные от спонсорской помощи)
</t>
  </si>
  <si>
    <t>303 1 17 05050 05 0004 180</t>
  </si>
  <si>
    <t>Прочие неналоговые доходы бюджетов муниципальных районов (прочие неналоговые доходы)</t>
  </si>
  <si>
    <t>048 1 12 01010 01 6000 120</t>
  </si>
  <si>
    <t>048 1 12 01030 01 6000 120</t>
  </si>
  <si>
    <t>303 1 11 05013 05 0000 120</t>
  </si>
  <si>
    <t>303 1 14 06013 05 0000 430</t>
  </si>
  <si>
    <t>Единица измерения: руб.</t>
  </si>
  <si>
    <t>Субвенции бюджетам муниципальных районов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</si>
  <si>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303 1 11 07015 05 0000 120</t>
  </si>
  <si>
    <t xml:space="preserve"> Доходы от перечисления части прибыли,остающейся после уплаты налогов и иных  обязательных платежей муниципальных унитарных предприятий, созданных муниципальными районами</t>
  </si>
  <si>
    <t>182 1 05 03010 01 0000 110</t>
  </si>
  <si>
    <t>303  1 14 06025 05 0000 430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</si>
  <si>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</si>
  <si>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048 1 12 01041 01 6000 120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</si>
  <si>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</si>
  <si>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000 2 02 10000 00 0000 150</t>
  </si>
  <si>
    <t>092 2 02 15001 05 0000 150</t>
  </si>
  <si>
    <t>092 2 02 15002 05 0000 150</t>
  </si>
  <si>
    <t xml:space="preserve">000 2 02 20000 00 0000 150
</t>
  </si>
  <si>
    <t>092 2 02 30024 05 0000 150</t>
  </si>
  <si>
    <t>092 2 02 29999 05 0000 150</t>
  </si>
  <si>
    <t>000 2 02 30000 00 0000 150</t>
  </si>
  <si>
    <t>092 2 02 35082 05 0000 150</t>
  </si>
  <si>
    <t xml:space="preserve">
092 2 02 35120 05 0000 150
</t>
  </si>
  <si>
    <t>092 2 02 40014 05 0000 150</t>
  </si>
  <si>
    <t>092 2 02 39999 05 0000 150</t>
  </si>
  <si>
    <t xml:space="preserve">100 1 03 02231 01 0000 110
</t>
  </si>
  <si>
    <t xml:space="preserve">100 1 03 02241 01 0000 110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</si>
  <si>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</si>
  <si>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</si>
  <si>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</si>
  <si>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</si>
  <si>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Прочие доходы от компенсации затрат бюджетов муниципальных районов (прочие доходы от компенсации затрат) </t>
  </si>
  <si>
    <t>303 1 11 09045 05 0000 120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</si>
  <si>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</si>
  <si>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092 2 02 20216 05 0000 150
</t>
  </si>
  <si>
    <t>092 1 17 05050 05 0004 180</t>
  </si>
  <si>
    <t xml:space="preserve">048 1 12 01042 01 6000 120
</t>
  </si>
  <si>
    <t>2022 год</t>
  </si>
  <si>
    <t>073 1 13 02995 05 0043 130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</si>
  <si>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</si>
  <si>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321 1 16 01193 01 0000 140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</si>
  <si>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</si>
  <si>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023 1 16 01053 01 0000 140</t>
  </si>
  <si>
    <t>023 1 16 01063 01 0000 140</t>
  </si>
  <si>
    <t>023 1 16 01123 01 0000 140</t>
  </si>
  <si>
    <t>023 1 16 01203 01 0000 140</t>
  </si>
  <si>
    <t>303 1 17 05050 05 0007 180</t>
  </si>
  <si>
    <t>Прочие неналоговые доходы бюджетов муниципальных районов (предоставление права на установку и эксплуатацию рекламных конструкций)</t>
  </si>
  <si>
    <t>092 2 18 60010 05 0000 150</t>
  </si>
  <si>
    <t>188 1 16 10123 01 0051 140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</si>
  <si>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</si>
  <si>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092 2 19 60010 05 0000 150
</t>
  </si>
  <si>
    <t>042 1 16 01203 01 0000 140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</si>
  <si>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</si>
  <si>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303 1 16 07090 05 0000 140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</si>
  <si>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</si>
  <si>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303 1 13 02995 05 0045 130</t>
  </si>
  <si>
    <t xml:space="preserve">Прочие доходы от компенсации затрат бюджетов муниципальных районов (за отпущенные материально-технические ресурсы (запасы)) </t>
  </si>
  <si>
    <t xml:space="preserve">092 2 02 49999 05 0000 150
</t>
  </si>
  <si>
    <t>Прочие межбюджетные трансферты, передаваемые бюджетам муниципальных районов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</si>
  <si>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</si>
  <si>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</si>
  <si>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</si>
  <si>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000 1 09 04000 00 0000 110</t>
  </si>
  <si>
    <t>Налог на имущество предприятий</t>
  </si>
  <si>
    <t>000 1 09 04010 02 0000 110</t>
  </si>
  <si>
    <t>182 1 09 04010 02 0000 110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</si>
  <si>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</si>
  <si>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</si>
  <si>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</si>
  <si>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</si>
  <si>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</si>
  <si>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</si>
  <si>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</si>
  <si>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</si>
  <si>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</si>
  <si>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</si>
  <si>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</si>
  <si>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</si>
  <si>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</si>
  <si>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</si>
  <si>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</si>
  <si>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</si>
  <si>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</si>
  <si>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</si>
  <si>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</si>
  <si>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</si>
  <si>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</si>
  <si>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</si>
  <si>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</si>
  <si>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</si>
  <si>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</si>
  <si>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</si>
  <si>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000 1 14 02053 05 0000 410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</si>
  <si>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</si>
  <si>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000 1 14 02000 00 0000 000</t>
  </si>
  <si>
    <t xml:space="preserve">000 1 16 01000 01 0000 140
</t>
  </si>
  <si>
    <t>Административные штрафы, установленные Кодексом Российской Федерации об административных правонарушениях</t>
  </si>
  <si>
    <t xml:space="preserve">000 1 16 07090 00 0000 140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</si>
  <si>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</si>
  <si>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000 1 16 10123 01 0000 140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</si>
  <si>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</si>
  <si>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</si>
  <si>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303 1 16 10123 01 0051 140</t>
  </si>
  <si>
    <t xml:space="preserve">Платежи, уплачиваемые в целях возмещения вреда
</t>
  </si>
  <si>
    <t>321 1 16 10123 01 0051 140</t>
  </si>
  <si>
    <t>415 1 16 10123 01 0051 140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</si>
  <si>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</si>
  <si>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</si>
  <si>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182 1 16 10129 01 0000 140
</t>
  </si>
  <si>
    <t xml:space="preserve">000 1 16 01190 01 0000 140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</si>
  <si>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</si>
  <si>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000 1 16 01193 01 0000 140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</si>
  <si>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</si>
  <si>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000 2 02 20216 00 0000 150
</t>
  </si>
  <si>
    <t xml:space="preserve">000 2 02 29999 00 0000 150
</t>
  </si>
  <si>
    <t xml:space="preserve">Прочие субсидии
</t>
  </si>
  <si>
    <t>000 1 03 02240 01 0000 110</t>
  </si>
  <si>
    <t>000 1 03 02250 01 0000 110</t>
  </si>
  <si>
    <t>000 1 03 02260 01 0000 110</t>
  </si>
  <si>
    <t>000 1 03 02230 01 0000 110</t>
  </si>
  <si>
    <t xml:space="preserve">000 1 05 02000 02 0000 110
</t>
  </si>
  <si>
    <t xml:space="preserve">000 1 05 03010 01 0000 110
</t>
  </si>
  <si>
    <t>Единый сельскохозяйственный налог</t>
  </si>
  <si>
    <t xml:space="preserve">000 1 05 03000 01 0000 110
</t>
  </si>
  <si>
    <t xml:space="preserve">000 1 05 04020 02 0000 110
</t>
  </si>
  <si>
    <t xml:space="preserve">000 1 05 04000 02 0000 110
</t>
  </si>
  <si>
    <t>Налог, взимаемый в связи с применением патентной системы налогообложения</t>
  </si>
  <si>
    <t>000 1 03 02000 01 0000 110</t>
  </si>
  <si>
    <t xml:space="preserve">000  1 05 02010 02 0000 110
</t>
  </si>
  <si>
    <t xml:space="preserve">000 1 08 03010 01 0000 110
</t>
  </si>
  <si>
    <t xml:space="preserve">000 1 08 03000 01 0000 110
</t>
  </si>
  <si>
    <t xml:space="preserve">000 1 08 07000 01 0000 110
</t>
  </si>
  <si>
    <t xml:space="preserve">000 1 14 06000 00 0000 430
</t>
  </si>
  <si>
    <t>042 1 16 01063 01 0000 140</t>
  </si>
  <si>
    <t>303 1 16 02020 02 0000 140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</si>
  <si>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</si>
  <si>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041 1 16 10123 01 0051 140</t>
  </si>
  <si>
    <t xml:space="preserve">Прочие неналоговые доходы бюджетов муниципальных районов (прочие неналоговые доходы)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</si>
  <si>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</si>
  <si>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092 2 02 45303 05 0000 150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</si>
  <si>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</si>
  <si>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000 2 02 45303 00 0000 150
</t>
  </si>
  <si>
    <t>000 2 02 49999 05 0000 150</t>
  </si>
  <si>
    <t>000 2 02 40000 00 0000 150</t>
  </si>
  <si>
    <t>000 2 02 45303 05 0000 150</t>
  </si>
  <si>
    <t xml:space="preserve">000 2 02 49999 00 0000 150
</t>
  </si>
  <si>
    <t>000 2 02 29999 05 0000 150</t>
  </si>
  <si>
    <t>000 1 01 02000 01 0000 110</t>
  </si>
  <si>
    <t xml:space="preserve">000 1 01 02010 01 0000 110
</t>
  </si>
  <si>
    <t xml:space="preserve">000 1 01 02020 01 0000 110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</si>
  <si>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</si>
  <si>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000 1 01 02030 01 0000 110
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</si>
  <si>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</si>
  <si>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000 1 01 02040 01 0000 110
</t>
  </si>
  <si>
    <t>000 1 03 02231 01 0000 110</t>
  </si>
  <si>
    <t xml:space="preserve">000 1 03 02241 01 0000 110
</t>
  </si>
  <si>
    <t xml:space="preserve">000 1 03 02251 01 0000 110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</si>
  <si>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</si>
  <si>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</si>
  <si>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000 1 11 05000 00 0000 120
</t>
  </si>
  <si>
    <t xml:space="preserve">000 1 11 05010 00 0000 120
</t>
  </si>
  <si>
    <t>000 1 11 05013 05 0000 120</t>
  </si>
  <si>
    <t>000 1 11 05013 13 0000 120</t>
  </si>
  <si>
    <t xml:space="preserve">000 1 11 05020 00 0000 120
</t>
  </si>
  <si>
    <t xml:space="preserve">000 1 11 05025 05 0000 120
</t>
  </si>
  <si>
    <t xml:space="preserve">000 1 11 05030 00 0000 120
</t>
  </si>
  <si>
    <t>000 1 11 05035 05 0000 120</t>
  </si>
  <si>
    <t xml:space="preserve">000 1 11 09000 00 0000 120
</t>
  </si>
  <si>
    <t xml:space="preserve">000 1 11 09040 00 0000 120
</t>
  </si>
  <si>
    <t xml:space="preserve">000 1 11 09045 05 0000 120
</t>
  </si>
  <si>
    <t xml:space="preserve">000 1 13 01990 00 0000 130
</t>
  </si>
  <si>
    <t xml:space="preserve">000 1 13 02990 00 0000 130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</si>
  <si>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</si>
  <si>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 xml:space="preserve">000 1 14 06010 00 0000 430
</t>
  </si>
  <si>
    <t xml:space="preserve">000 1 14 06013 13 0000 430
</t>
  </si>
  <si>
    <t xml:space="preserve">000 1 14 06013 05 0000 430
</t>
  </si>
  <si>
    <t xml:space="preserve">000 1 16 01053 01 0000 140
</t>
  </si>
  <si>
    <t xml:space="preserve">000 1 16 01063 01 0000 140
</t>
  </si>
  <si>
    <t xml:space="preserve">000 1 16 01123 01 0000 140
</t>
  </si>
  <si>
    <t xml:space="preserve">000 1 16 01203 01 0000 140
</t>
  </si>
  <si>
    <t xml:space="preserve">000 1 16 01050 01 0000 140
</t>
  </si>
  <si>
    <t xml:space="preserve">000 1 16 01060 01 0000 140
</t>
  </si>
  <si>
    <t xml:space="preserve">000 1 16 01120 01 0000 140
</t>
  </si>
  <si>
    <t xml:space="preserve">000 1 16 01200 01 0000 140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</si>
  <si>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</si>
  <si>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000 1 16 02000 02 0000 140
</t>
  </si>
  <si>
    <t>000 1 16 02020 02 0000 140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</si>
  <si>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</si>
  <si>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000 1 16 07000 01 0000 140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</si>
  <si>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</si>
  <si>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000 1 16 10000 00 0000 140
</t>
  </si>
  <si>
    <t xml:space="preserve">Платежи в целях возмещения причиненного ущерба (убытков)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</si>
  <si>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</si>
  <si>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 xml:space="preserve">000 1 16 10100 05 0000 140
</t>
  </si>
  <si>
    <t>000 1 16 07090 05 0000 140</t>
  </si>
  <si>
    <t xml:space="preserve">000 1 16 10120 00 0000 140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</si>
  <si>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</si>
  <si>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000 1 16 11050 01 0000 140</t>
  </si>
  <si>
    <t xml:space="preserve">000 1 16 11000 01 0000 140
</t>
  </si>
  <si>
    <t xml:space="preserve">0001 17 00000 00 0000 000
</t>
  </si>
  <si>
    <t xml:space="preserve">000 1 17 05000 00 0000 180
</t>
  </si>
  <si>
    <t xml:space="preserve">000 2 02 15001 00 0000 150
</t>
  </si>
  <si>
    <t xml:space="preserve">000 2 02 15001 05 0000 150
</t>
  </si>
  <si>
    <t xml:space="preserve">000 2 02 15002 00 0000 150
</t>
  </si>
  <si>
    <t xml:space="preserve">000 2 02 15002 05 0000 150
</t>
  </si>
  <si>
    <t xml:space="preserve">000 2 02 20216 05 0000 150
</t>
  </si>
  <si>
    <t xml:space="preserve">000 2 02 30024 00 0000 150
</t>
  </si>
  <si>
    <t xml:space="preserve">000 2 02 30024 05 0000 150
</t>
  </si>
  <si>
    <t xml:space="preserve">000 2 02 35082 00 0000 150
</t>
  </si>
  <si>
    <t xml:space="preserve">000 2 02 35082 05 0000 150
</t>
  </si>
  <si>
    <t xml:space="preserve">000 2 02 35120 00 0000 150
</t>
  </si>
  <si>
    <t xml:space="preserve">000 2 02 35120 05 0000 150
</t>
  </si>
  <si>
    <t xml:space="preserve">000 2 02 39999 00 0000 150
</t>
  </si>
  <si>
    <t xml:space="preserve">000 2 02 39999 05 0000 150
</t>
  </si>
  <si>
    <t xml:space="preserve">000 2 02 40014 05 0000 150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</si>
  <si>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</si>
  <si>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</si>
  <si>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000 2 18 60010 05 0000 150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</si>
  <si>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</si>
  <si>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000 2 19 60010 05 0000 150
</t>
  </si>
  <si>
    <t xml:space="preserve">000 1 05 01000 00 0000 110
</t>
  </si>
  <si>
    <t xml:space="preserve">000 1 05 01010 01 0000 110
</t>
  </si>
  <si>
    <t>2023 год</t>
  </si>
  <si>
    <t>000 1 05 01011 01 0000 110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</si>
  <si>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</si>
  <si>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</si>
  <si>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</si>
  <si>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</si>
  <si>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</si>
  <si>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</si>
  <si>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</si>
  <si>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000 2 02 40014 00 0000 150
</t>
  </si>
  <si>
    <t xml:space="preserve">000 2 02 25304 00 0000 150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</si>
  <si>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</si>
  <si>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000 2 02 25304 05 0000 150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</si>
  <si>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</si>
  <si>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092 2 02 25304 05 0000 150
</t>
  </si>
  <si>
    <t xml:space="preserve">000 2 02 35469 00 0000 150
</t>
  </si>
  <si>
    <t xml:space="preserve">Субвенции бюджетам на проведение Всероссийской переписи населения 2020 года
</t>
  </si>
  <si>
    <t xml:space="preserve">000 2 02 35469 05 0000 150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</si>
  <si>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</si>
  <si>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092 2 02 35469 05 0000 150
</t>
  </si>
  <si>
    <t xml:space="preserve">042 1 16 01073 01 0000 140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</si>
  <si>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</si>
  <si>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000 1 16 01073 01 0000 140</t>
  </si>
  <si>
    <t xml:space="preserve">000 1 16 01070 01 0000 140
</t>
  </si>
  <si>
    <t>042 1 16 01083 01 0000 140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</si>
  <si>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</si>
  <si>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</si>
  <si>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000 1 16 01080 01 0000 140
</t>
  </si>
  <si>
    <t>092 2 02 25519 05 0000 150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</si>
  <si>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</si>
  <si>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</si>
  <si>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 xml:space="preserve">000 2 02 25519 00 0000 150
</t>
  </si>
  <si>
    <t xml:space="preserve">Субсидии бюджетам на поддержку отрасли культуры
</t>
  </si>
  <si>
    <t xml:space="preserve">Субсидии бюджетам муниципальных районов на обеспечение комплексного развития сельских территорий
</t>
  </si>
  <si>
    <t>092 2 02 25576 05 0000 150</t>
  </si>
  <si>
    <t>000 2 02 25576 05 0000 150</t>
  </si>
  <si>
    <t xml:space="preserve">000 2 02 25576 00 0000 150
</t>
  </si>
  <si>
    <t xml:space="preserve">Субсидии бюджетам на обеспечение комплексного развития сельских территорий
</t>
  </si>
  <si>
    <t xml:space="preserve">000 2 02 25097 05 0000 150
</t>
  </si>
  <si>
    <t xml:space="preserve">092 2 02 25097 05 0000 150
</t>
  </si>
  <si>
    <t xml:space="preserve">000 2 02 25097 00 0000 150
</t>
  </si>
  <si>
    <t xml:space="preserve">000 2 02 25169 05 0000 150
</t>
  </si>
  <si>
    <t xml:space="preserve">092 2 02 25169 05 0000 150
</t>
  </si>
  <si>
    <t xml:space="preserve">000 2 02 25169 00 0000 150
</t>
  </si>
  <si>
    <t xml:space="preserve">000 2 02 25210 05 0000 150
</t>
  </si>
  <si>
    <t xml:space="preserve">092 2 02 25210 05 0000 150
</t>
  </si>
  <si>
    <t xml:space="preserve">000 2 02 25210 00 0000 150
</t>
  </si>
  <si>
    <t xml:space="preserve">000 2 02 25491 05 0000 150
</t>
  </si>
  <si>
    <t xml:space="preserve">092 2 02 25491 05 0000 150
</t>
  </si>
  <si>
    <t xml:space="preserve">000 2 02 25491 00 0000 150
</t>
  </si>
  <si>
    <t>042 1 16 01143 01 0000 140</t>
  </si>
  <si>
    <t xml:space="preserve">000 1 16 01140 01 0000 140
</t>
  </si>
  <si>
    <t>048 1 16 11050 01 0000 140</t>
  </si>
  <si>
    <t xml:space="preserve">303 2 02 49999 05 0000 150
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</si>
  <si>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</si>
  <si>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</si>
  <si>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182 1 01 02080 01 0000 110</t>
  </si>
  <si>
    <t xml:space="preserve">000 2 07 00000 00 0000 000
</t>
  </si>
  <si>
    <t xml:space="preserve">ПРОЧИЕ БЕЗВОЗМЕЗДНЫЕ ПОСТУПЛЕНИЯ
</t>
  </si>
  <si>
    <t xml:space="preserve">000 2 07 05000 05 0000 150
</t>
  </si>
  <si>
    <t xml:space="preserve">Прочие безвозмездные поступления в бюджеты муниципальных районов
</t>
  </si>
  <si>
    <t xml:space="preserve">000 2 07 05030 05 0000 150
</t>
  </si>
  <si>
    <t xml:space="preserve">303 2 07 05030 05 0000 150
</t>
  </si>
  <si>
    <t>Доходы бюджета Приволжского муниципального района по кодам классификации доходов бюджетов на 2022 год и на плановый период 2023 и 2024 годов</t>
  </si>
  <si>
    <t>2024 год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</si>
  <si>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</si>
  <si>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субъектов Российской Федерации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</si>
  <si>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</si>
  <si>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303 1 08 07150 01 1000 110</t>
  </si>
  <si>
    <t xml:space="preserve">000 1 08 07150 01 1000 110
</t>
  </si>
  <si>
    <t xml:space="preserve">Приложение № 2                                                                                     к решению Совета Приволжского муниципального района                              от 22.12.2021 № 77                                                                                 "О бюджете Приволжского муниципального района  
на 2022 год и на плановый период 2023 и 2024 годов"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</si>
  <si>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</si>
  <si>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</si>
  <si>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</si>
  <si>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</si>
  <si>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</si>
  <si>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</si>
  <si>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</si>
  <si>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</si>
  <si>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</si>
  <si>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</si>
  <si>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</si>
  <si>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</si>
  <si>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</si>
  <si>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</si>
  <si>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</si>
  <si>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</si>
  <si>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</si>
  <si>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</si>
  <si>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</si>
  <si>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</si>
  <si>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</si>
  <si>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</si>
  <si>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</si>
  <si>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</si>
  <si>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</si>
  <si>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</si>
  <si>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</si>
  <si>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</si>
  <si>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Прочие доходы от оказания платных услуг (работ)</t>
  </si>
  <si>
    <t>Прочие доходы от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</si>
  <si>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</si>
  <si>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</si>
  <si>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</si>
  <si>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</si>
  <si>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</si>
  <si>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</si>
  <si>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</si>
  <si>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</si>
  <si>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</si>
  <si>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</si>
  <si>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</si>
  <si>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</si>
  <si>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</si>
  <si>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</si>
  <si>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</si>
  <si>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</si>
  <si>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</si>
  <si>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</si>
  <si>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</si>
  <si>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</si>
  <si>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</si>
  <si>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</si>
  <si>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</si>
  <si>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</si>
  <si>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</si>
  <si>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</si>
  <si>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</si>
  <si>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</si>
  <si>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</si>
  <si>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</si>
  <si>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</si>
  <si>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</si>
  <si>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</si>
  <si>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</si>
  <si>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</si>
  <si>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</si>
  <si>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</si>
  <si>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</si>
  <si>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</si>
  <si>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</si>
  <si>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</si>
  <si>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</si>
  <si>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</si>
  <si>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</si>
  <si>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</si>
  <si>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</si>
  <si>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303 1 14 02053 05 0000 440</t>
  </si>
  <si>
    <t>000 1 14 02053 05 0000 440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</si>
  <si>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</si>
  <si>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000 1 14 02052 05 0000 440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</si>
  <si>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</si>
  <si>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073 1 14 02052 05 0000 440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</si>
  <si>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</si>
  <si>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000 1 16 01074 01 0000 140
</t>
  </si>
  <si>
    <t xml:space="preserve">303 1 16 01074 01 0000 140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</si>
  <si>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</si>
  <si>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000 1 16 01153 01 0000 140
</t>
  </si>
  <si>
    <t xml:space="preserve">303 1 16 10100 05 0000 140
</t>
  </si>
  <si>
    <t xml:space="preserve">042 1 16 01153 01 0000 140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</si>
  <si>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</si>
  <si>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000  1 14 06025 05 0000 430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</si>
  <si>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</si>
  <si>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</si>
  <si>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</si>
  <si>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000 1 16 01173 01 0000 140
</t>
  </si>
  <si>
    <t xml:space="preserve">042 1 16 01173 01 0000 140
</t>
  </si>
  <si>
    <t xml:space="preserve">000 1 16 01170 01 0000 140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</si>
  <si>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</si>
  <si>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042 1 16 01193 01 0000 140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</si>
  <si>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до1 января в 2020года</t>
  </si>
  <si>
    <t>048 1 16 10123 01 0000 140</t>
  </si>
  <si>
    <t>303 1 13 02995 05 0044 130</t>
  </si>
  <si>
    <t xml:space="preserve"> Прочие доходы от компенсации затрат бюджетов муниципальных районов (выплата за дополнительные площади)</t>
  </si>
  <si>
    <t>303 1 13 02995 05 0043 130</t>
  </si>
  <si>
    <t>(в редакции решения Совета от 22.12.2022 № 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</si>
</sst>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#,##0.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Arial Cy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2">
      <alignment horizontal="left" vertical="top" wrapText="1"/>
    </xf>
  </cellStyleXfs>
  <cellXfs count="57">
    <xf numFmtId="0" fontId="0" fillId="0" borderId="0" xfId="0"/>
    <xf numFmtId="0" fontId="0" fillId="2" borderId="0" xfId="0" applyFill="1"/>
    <xf numFmtId="0" fontId="3" fillId="2" borderId="0" xfId="1" applyFont="1" applyFill="1" applyAlignment="1">
      <alignment vertical="center"/>
    </xf>
    <xf numFmtId="0" fontId="6" fillId="2" borderId="0" xfId="1" applyFont="1" applyFill="1"/>
    <xf numFmtId="0" fontId="7" fillId="2" borderId="0" xfId="0" applyFont="1" applyFill="1"/>
    <xf numFmtId="4" fontId="0" fillId="2" borderId="0" xfId="0" applyNumberFormat="1" applyFill="1"/>
    <xf numFmtId="0" fontId="0" fillId="2" borderId="1" xfId="0" applyFill="1" applyBorder="1"/>
    <xf numFmtId="0" fontId="0" fillId="2" borderId="0" xfId="0" applyFill="1" applyBorder="1"/>
    <xf numFmtId="4" fontId="7" fillId="2" borderId="0" xfId="0" applyNumberFormat="1" applyFont="1" applyFill="1"/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top" wrapText="1"/>
    </xf>
    <xf numFmtId="49" fontId="11" fillId="2" borderId="1" xfId="1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left" vertical="top" wrapText="1"/>
    </xf>
    <xf numFmtId="49" fontId="11" fillId="2" borderId="1" xfId="1" applyNumberFormat="1" applyFont="1" applyFill="1" applyBorder="1" applyAlignment="1">
      <alignment horizontal="left" vertical="top" wrapText="1"/>
    </xf>
    <xf numFmtId="0" fontId="11" fillId="2" borderId="1" xfId="0" applyFont="1" applyFill="1" applyBorder="1"/>
    <xf numFmtId="49" fontId="11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4" fillId="2" borderId="1" xfId="1" applyFont="1" applyFill="1" applyBorder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3" applyNumberFormat="1" applyFont="1" applyFill="1" applyBorder="1" applyAlignment="1" applyProtection="1">
      <alignment horizontal="left" vertical="center" wrapText="1"/>
    </xf>
    <xf numFmtId="0" fontId="4" fillId="2" borderId="1" xfId="3" applyNumberFormat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vertical="top" wrapText="1"/>
    </xf>
    <xf numFmtId="4" fontId="11" fillId="2" borderId="1" xfId="0" applyNumberFormat="1" applyFont="1" applyFill="1" applyBorder="1"/>
    <xf numFmtId="0" fontId="11" fillId="2" borderId="1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wrapText="1"/>
    </xf>
    <xf numFmtId="0" fontId="11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wrapText="1"/>
    </xf>
    <xf numFmtId="164" fontId="4" fillId="2" borderId="1" xfId="2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8" fillId="2" borderId="3" xfId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wrapText="1"/>
    </xf>
    <xf numFmtId="0" fontId="12" fillId="2" borderId="3" xfId="0" applyFont="1" applyFill="1" applyBorder="1" applyAlignment="1">
      <alignment wrapText="1"/>
    </xf>
    <xf numFmtId="0" fontId="8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/>
    </xf>
    <xf numFmtId="0" fontId="12" fillId="2" borderId="0" xfId="0" applyFont="1" applyFill="1" applyAlignment="1"/>
    <xf numFmtId="0" fontId="0" fillId="2" borderId="0" xfId="0" applyFill="1" applyAlignment="1"/>
    <xf numFmtId="0" fontId="17" fillId="2" borderId="0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</cellXfs>
  <cellStyles count="4">
    <cellStyle name="xl44" xfId="3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I280"/>
  <sheetViews>
    <sheetView tabSelected="1" workbookViewId="0">
      <selection activeCell="A4" sqref="A4"/>
    </sheetView>
  </sheetViews>
  <sheetFormatPr defaultRowHeight="15" x14ac:dyDescent="0.25"/>
  <cols>
    <col min="1" max="1" width="34.140625" style="1" customWidth="1"/>
    <col min="2" max="2" width="45.42578125" style="1" customWidth="1"/>
    <col min="3" max="3" width="24.42578125" style="1" customWidth="1"/>
    <col min="4" max="4" width="21.7109375" style="1" customWidth="1"/>
    <col min="5" max="5" width="19.7109375" style="1" customWidth="1"/>
    <col min="6" max="6" width="13.5703125" style="1" customWidth="1"/>
    <col min="7" max="8" width="9.140625" style="1" customWidth="1"/>
    <col min="9" max="16384" width="9.140625" style="1"/>
  </cols>
  <sheetData>
    <row r="1" spans="1:6" ht="87" customHeight="1" x14ac:dyDescent="0.25">
      <c r="A1" s="53"/>
      <c r="B1" s="54"/>
      <c r="C1" s="38" t="s">
        <v>364</v>
      </c>
      <c r="D1" s="38"/>
      <c r="E1" s="39"/>
    </row>
    <row r="2" spans="1:6" ht="44.25" customHeight="1" x14ac:dyDescent="0.25">
      <c r="A2" s="44" t="s">
        <v>357</v>
      </c>
      <c r="B2" s="45"/>
      <c r="C2" s="46"/>
      <c r="D2" s="47"/>
      <c r="E2" s="47"/>
    </row>
    <row r="3" spans="1:6" ht="18.75" customHeight="1" x14ac:dyDescent="0.25">
      <c r="A3" s="55" t="s">
        <v>469</v>
      </c>
      <c r="B3" s="56"/>
      <c r="C3" s="56"/>
      <c r="D3" s="56"/>
      <c r="E3" s="56"/>
    </row>
    <row r="4" spans="1:6" ht="15" customHeight="1" x14ac:dyDescent="0.25">
      <c r="A4" s="33"/>
      <c r="B4" s="37"/>
      <c r="C4" s="37"/>
      <c r="D4" s="51" t="s">
        <v>76</v>
      </c>
      <c r="E4" s="52"/>
    </row>
    <row r="5" spans="1:6" ht="10.5" hidden="1" customHeight="1" x14ac:dyDescent="0.25">
      <c r="A5" s="48" t="s">
        <v>76</v>
      </c>
      <c r="B5" s="49"/>
      <c r="C5" s="49"/>
      <c r="D5" s="49"/>
      <c r="E5" s="50"/>
    </row>
    <row r="6" spans="1:6" ht="15" customHeight="1" x14ac:dyDescent="0.25">
      <c r="A6" s="41" t="s">
        <v>0</v>
      </c>
      <c r="B6" s="41" t="s">
        <v>1</v>
      </c>
      <c r="C6" s="43" t="s">
        <v>108</v>
      </c>
      <c r="D6" s="40" t="s">
        <v>294</v>
      </c>
      <c r="E6" s="40" t="s">
        <v>358</v>
      </c>
    </row>
    <row r="7" spans="1:6" ht="15" customHeight="1" x14ac:dyDescent="0.25">
      <c r="A7" s="42"/>
      <c r="B7" s="41"/>
      <c r="C7" s="43"/>
      <c r="D7" s="40"/>
      <c r="E7" s="40"/>
    </row>
    <row r="8" spans="1:6" ht="15" customHeight="1" x14ac:dyDescent="0.25">
      <c r="A8" s="42"/>
      <c r="B8" s="41"/>
      <c r="C8" s="43"/>
      <c r="D8" s="40"/>
      <c r="E8" s="40"/>
    </row>
    <row r="9" spans="1:6" ht="31.5" x14ac:dyDescent="0.25">
      <c r="A9" s="9" t="s">
        <v>2</v>
      </c>
      <c r="B9" s="28" t="s">
        <v>3</v>
      </c>
      <c r="C9" s="11">
        <f>C10+C22+C36+C53+C64+C97+C110+C128+C86+C190</f>
        <v>121509551.59</v>
      </c>
      <c r="D9" s="11">
        <f>D10+D22+D36+D53+D64+D97+D110+D128+D86+D190</f>
        <v>101302560.85000001</v>
      </c>
      <c r="E9" s="11">
        <f>E10+E22+E36+E53+E64+E97+E110+E128+E86+E190</f>
        <v>99786509.920000002</v>
      </c>
    </row>
    <row r="10" spans="1:6" ht="15.75" x14ac:dyDescent="0.25">
      <c r="A10" s="9" t="s">
        <v>4</v>
      </c>
      <c r="B10" s="28" t="s">
        <v>5</v>
      </c>
      <c r="C10" s="11">
        <f t="shared" ref="C10:E10" si="0">SUM(C11)</f>
        <v>69938300</v>
      </c>
      <c r="D10" s="11">
        <f t="shared" si="0"/>
        <v>63481943.93</v>
      </c>
      <c r="E10" s="11">
        <f t="shared" si="0"/>
        <v>61672500</v>
      </c>
    </row>
    <row r="11" spans="1:6" ht="15.75" x14ac:dyDescent="0.25">
      <c r="A11" s="12" t="s">
        <v>219</v>
      </c>
      <c r="B11" s="29" t="s">
        <v>6</v>
      </c>
      <c r="C11" s="13">
        <f>SUM(C12+C14+C16+C18+C20)</f>
        <v>69938300</v>
      </c>
      <c r="D11" s="13">
        <f t="shared" ref="D11" si="1">SUM(D12+D14+D16+D18)</f>
        <v>63481943.93</v>
      </c>
      <c r="E11" s="13">
        <f t="shared" ref="E11" si="2">SUM(E12+E14+E16+E18)</f>
        <v>61672500</v>
      </c>
    </row>
    <row r="12" spans="1:6" ht="119.25" customHeight="1" x14ac:dyDescent="0.25">
      <c r="A12" s="12" t="s">
        <v>220</v>
      </c>
      <c r="B12" s="29" t="s">
        <v>365</v>
      </c>
      <c r="C12" s="13">
        <f t="shared" ref="C12:E12" si="3">SUM(C13)</f>
        <v>64286000</v>
      </c>
      <c r="D12" s="13">
        <f t="shared" si="3"/>
        <v>62356943.93</v>
      </c>
      <c r="E12" s="13">
        <f t="shared" si="3"/>
        <v>60547500</v>
      </c>
    </row>
    <row r="13" spans="1:6" ht="114.75" customHeight="1" x14ac:dyDescent="0.25">
      <c r="A13" s="12" t="s">
        <v>7</v>
      </c>
      <c r="B13" s="29" t="s">
        <v>365</v>
      </c>
      <c r="C13" s="13">
        <f>57286000+3000000+5000000+3000000-8000000+4000000</f>
        <v>64286000</v>
      </c>
      <c r="D13" s="13">
        <f>57417500+3000000+1939443.93</f>
        <v>62356943.93</v>
      </c>
      <c r="E13" s="13">
        <f>57547500+3000000</f>
        <v>60547500</v>
      </c>
      <c r="F13" s="5"/>
    </row>
    <row r="14" spans="1:6" ht="174" customHeight="1" x14ac:dyDescent="0.25">
      <c r="A14" s="12" t="s">
        <v>221</v>
      </c>
      <c r="B14" s="29" t="s">
        <v>366</v>
      </c>
      <c r="C14" s="13">
        <f t="shared" ref="C14:E14" si="4">SUM(C15)</f>
        <v>701650</v>
      </c>
      <c r="D14" s="13">
        <f t="shared" si="4"/>
        <v>200000</v>
      </c>
      <c r="E14" s="13">
        <f t="shared" si="4"/>
        <v>200000</v>
      </c>
    </row>
    <row r="15" spans="1:6" ht="175.5" customHeight="1" x14ac:dyDescent="0.25">
      <c r="A15" s="12" t="s">
        <v>8</v>
      </c>
      <c r="B15" s="29" t="s">
        <v>366</v>
      </c>
      <c r="C15" s="13">
        <f>200000+456650+41000+4000</f>
        <v>701650</v>
      </c>
      <c r="D15" s="13">
        <v>200000</v>
      </c>
      <c r="E15" s="13">
        <v>200000</v>
      </c>
    </row>
    <row r="16" spans="1:6" ht="84" customHeight="1" x14ac:dyDescent="0.25">
      <c r="A16" s="12" t="s">
        <v>223</v>
      </c>
      <c r="B16" s="29" t="s">
        <v>222</v>
      </c>
      <c r="C16" s="13">
        <f t="shared" ref="C16:E16" si="5">SUM(C17)</f>
        <v>3469650</v>
      </c>
      <c r="D16" s="13">
        <f t="shared" si="5"/>
        <v>625000</v>
      </c>
      <c r="E16" s="13">
        <f t="shared" si="5"/>
        <v>625000</v>
      </c>
    </row>
    <row r="17" spans="1:6" ht="78.75" x14ac:dyDescent="0.25">
      <c r="A17" s="12" t="s">
        <v>9</v>
      </c>
      <c r="B17" s="29" t="s">
        <v>222</v>
      </c>
      <c r="C17" s="13">
        <f>625000+534650+2230000+62000+18000</f>
        <v>3469650</v>
      </c>
      <c r="D17" s="13">
        <v>625000</v>
      </c>
      <c r="E17" s="13">
        <v>625000</v>
      </c>
    </row>
    <row r="18" spans="1:6" ht="131.25" customHeight="1" x14ac:dyDescent="0.25">
      <c r="A18" s="12" t="s">
        <v>225</v>
      </c>
      <c r="B18" s="29" t="s">
        <v>367</v>
      </c>
      <c r="C18" s="13">
        <f t="shared" ref="C18:E18" si="6">SUM(C19)</f>
        <v>754000</v>
      </c>
      <c r="D18" s="13">
        <f t="shared" si="6"/>
        <v>300000</v>
      </c>
      <c r="E18" s="13">
        <f t="shared" si="6"/>
        <v>300000</v>
      </c>
    </row>
    <row r="19" spans="1:6" ht="140.25" customHeight="1" x14ac:dyDescent="0.25">
      <c r="A19" s="12" t="s">
        <v>10</v>
      </c>
      <c r="B19" s="29" t="s">
        <v>224</v>
      </c>
      <c r="C19" s="13">
        <f>300000+336000+66000+52000</f>
        <v>754000</v>
      </c>
      <c r="D19" s="13">
        <v>300000</v>
      </c>
      <c r="E19" s="13">
        <v>300000</v>
      </c>
    </row>
    <row r="20" spans="1:6" ht="154.5" customHeight="1" x14ac:dyDescent="0.25">
      <c r="A20" s="14" t="s">
        <v>348</v>
      </c>
      <c r="B20" s="30" t="s">
        <v>349</v>
      </c>
      <c r="C20" s="13">
        <f>SUM(C21)</f>
        <v>727000</v>
      </c>
      <c r="D20" s="13"/>
      <c r="E20" s="13"/>
    </row>
    <row r="21" spans="1:6" ht="167.25" customHeight="1" x14ac:dyDescent="0.25">
      <c r="A21" s="14" t="s">
        <v>350</v>
      </c>
      <c r="B21" s="30" t="s">
        <v>349</v>
      </c>
      <c r="C21" s="13">
        <f>23000+675000+29000</f>
        <v>727000</v>
      </c>
      <c r="D21" s="13"/>
      <c r="E21" s="13"/>
    </row>
    <row r="22" spans="1:6" ht="68.25" customHeight="1" x14ac:dyDescent="0.25">
      <c r="A22" s="9" t="s">
        <v>11</v>
      </c>
      <c r="B22" s="28" t="s">
        <v>368</v>
      </c>
      <c r="C22" s="15">
        <f t="shared" ref="C22:E22" si="7">SUM(C23)</f>
        <v>5380880</v>
      </c>
      <c r="D22" s="15">
        <f t="shared" si="7"/>
        <v>5484710</v>
      </c>
      <c r="E22" s="15">
        <f t="shared" si="7"/>
        <v>5593470</v>
      </c>
      <c r="F22" s="5"/>
    </row>
    <row r="23" spans="1:6" ht="49.5" customHeight="1" x14ac:dyDescent="0.25">
      <c r="A23" s="9" t="s">
        <v>199</v>
      </c>
      <c r="B23" s="29" t="s">
        <v>369</v>
      </c>
      <c r="C23" s="16">
        <f t="shared" ref="C23" si="8">SUM(C24+C27+C30+C33)</f>
        <v>5380880</v>
      </c>
      <c r="D23" s="16">
        <f t="shared" ref="D23" si="9">SUM(D24+D27+D30+D33)</f>
        <v>5484710</v>
      </c>
      <c r="E23" s="16">
        <f t="shared" ref="E23" si="10">SUM(E24+E27+E30+E33)</f>
        <v>5593470</v>
      </c>
    </row>
    <row r="24" spans="1:6" ht="97.5" customHeight="1" x14ac:dyDescent="0.25">
      <c r="A24" s="12" t="s">
        <v>191</v>
      </c>
      <c r="B24" s="29" t="s">
        <v>12</v>
      </c>
      <c r="C24" s="17">
        <f t="shared" ref="C24:E24" si="11">SUM(C25)</f>
        <v>2432860</v>
      </c>
      <c r="D24" s="17">
        <f t="shared" si="11"/>
        <v>2453850</v>
      </c>
      <c r="E24" s="17">
        <f t="shared" si="11"/>
        <v>2462730</v>
      </c>
    </row>
    <row r="25" spans="1:6" ht="160.5" customHeight="1" x14ac:dyDescent="0.25">
      <c r="A25" s="12" t="s">
        <v>226</v>
      </c>
      <c r="B25" s="29" t="s">
        <v>370</v>
      </c>
      <c r="C25" s="17">
        <f t="shared" ref="C25:E25" si="12">SUM(C26)</f>
        <v>2432860</v>
      </c>
      <c r="D25" s="17">
        <f t="shared" si="12"/>
        <v>2453850</v>
      </c>
      <c r="E25" s="17">
        <f t="shared" si="12"/>
        <v>2462730</v>
      </c>
    </row>
    <row r="26" spans="1:6" ht="160.5" customHeight="1" x14ac:dyDescent="0.25">
      <c r="A26" s="12" t="s">
        <v>96</v>
      </c>
      <c r="B26" s="29" t="s">
        <v>370</v>
      </c>
      <c r="C26" s="17">
        <v>2432860</v>
      </c>
      <c r="D26" s="17">
        <v>2453850</v>
      </c>
      <c r="E26" s="17">
        <v>2462730</v>
      </c>
    </row>
    <row r="27" spans="1:6" ht="130.5" customHeight="1" x14ac:dyDescent="0.25">
      <c r="A27" s="12" t="s">
        <v>188</v>
      </c>
      <c r="B27" s="29" t="s">
        <v>371</v>
      </c>
      <c r="C27" s="16">
        <f t="shared" ref="C27:E27" si="13">SUM(C28)</f>
        <v>13470</v>
      </c>
      <c r="D27" s="16">
        <f t="shared" si="13"/>
        <v>13740</v>
      </c>
      <c r="E27" s="16">
        <f t="shared" si="13"/>
        <v>14230</v>
      </c>
    </row>
    <row r="28" spans="1:6" ht="190.5" customHeight="1" x14ac:dyDescent="0.25">
      <c r="A28" s="12" t="s">
        <v>227</v>
      </c>
      <c r="B28" s="29" t="s">
        <v>372</v>
      </c>
      <c r="C28" s="16">
        <f t="shared" ref="C28:E28" si="14">SUM(C29)</f>
        <v>13470</v>
      </c>
      <c r="D28" s="16">
        <f t="shared" si="14"/>
        <v>13740</v>
      </c>
      <c r="E28" s="16">
        <f t="shared" si="14"/>
        <v>14230</v>
      </c>
    </row>
    <row r="29" spans="1:6" ht="192.75" customHeight="1" x14ac:dyDescent="0.25">
      <c r="A29" s="12" t="s">
        <v>97</v>
      </c>
      <c r="B29" s="29" t="s">
        <v>372</v>
      </c>
      <c r="C29" s="16">
        <v>13470</v>
      </c>
      <c r="D29" s="16">
        <v>13740</v>
      </c>
      <c r="E29" s="16">
        <v>14230</v>
      </c>
    </row>
    <row r="30" spans="1:6" ht="121.5" customHeight="1" x14ac:dyDescent="0.25">
      <c r="A30" s="12" t="s">
        <v>189</v>
      </c>
      <c r="B30" s="29" t="s">
        <v>84</v>
      </c>
      <c r="C30" s="16">
        <f t="shared" ref="C30:E30" si="15">SUM(C31)</f>
        <v>3239620</v>
      </c>
      <c r="D30" s="16">
        <f t="shared" si="15"/>
        <v>3321190</v>
      </c>
      <c r="E30" s="16">
        <f t="shared" si="15"/>
        <v>3432560</v>
      </c>
    </row>
    <row r="31" spans="1:6" ht="177" customHeight="1" x14ac:dyDescent="0.25">
      <c r="A31" s="12" t="s">
        <v>228</v>
      </c>
      <c r="B31" s="29" t="s">
        <v>373</v>
      </c>
      <c r="C31" s="16">
        <f t="shared" ref="C31:E31" si="16">SUM(C32)</f>
        <v>3239620</v>
      </c>
      <c r="D31" s="16">
        <f t="shared" si="16"/>
        <v>3321190</v>
      </c>
      <c r="E31" s="16">
        <f t="shared" si="16"/>
        <v>3432560</v>
      </c>
    </row>
    <row r="32" spans="1:6" ht="174" customHeight="1" x14ac:dyDescent="0.25">
      <c r="A32" s="12" t="s">
        <v>99</v>
      </c>
      <c r="B32" s="29" t="s">
        <v>98</v>
      </c>
      <c r="C32" s="16">
        <v>3239620</v>
      </c>
      <c r="D32" s="16">
        <v>3321190</v>
      </c>
      <c r="E32" s="16">
        <v>3432560</v>
      </c>
    </row>
    <row r="33" spans="1:5" ht="96" customHeight="1" x14ac:dyDescent="0.25">
      <c r="A33" s="12" t="s">
        <v>190</v>
      </c>
      <c r="B33" s="29" t="s">
        <v>229</v>
      </c>
      <c r="C33" s="16">
        <f t="shared" ref="C33:E33" si="17">SUM(C34)</f>
        <v>-305070</v>
      </c>
      <c r="D33" s="16">
        <f t="shared" si="17"/>
        <v>-304070</v>
      </c>
      <c r="E33" s="16">
        <f t="shared" si="17"/>
        <v>-316050</v>
      </c>
    </row>
    <row r="34" spans="1:5" ht="166.5" customHeight="1" x14ac:dyDescent="0.25">
      <c r="A34" s="12" t="s">
        <v>230</v>
      </c>
      <c r="B34" s="29" t="s">
        <v>100</v>
      </c>
      <c r="C34" s="16">
        <f t="shared" ref="C34:E34" si="18">SUM(C35)</f>
        <v>-305070</v>
      </c>
      <c r="D34" s="16">
        <f t="shared" si="18"/>
        <v>-304070</v>
      </c>
      <c r="E34" s="16">
        <f t="shared" si="18"/>
        <v>-316050</v>
      </c>
    </row>
    <row r="35" spans="1:5" ht="159.75" customHeight="1" x14ac:dyDescent="0.25">
      <c r="A35" s="12" t="s">
        <v>101</v>
      </c>
      <c r="B35" s="29" t="s">
        <v>374</v>
      </c>
      <c r="C35" s="16">
        <v>-305070</v>
      </c>
      <c r="D35" s="16">
        <v>-304070</v>
      </c>
      <c r="E35" s="16">
        <v>-316050</v>
      </c>
    </row>
    <row r="36" spans="1:5" ht="15.75" x14ac:dyDescent="0.25">
      <c r="A36" s="9" t="s">
        <v>48</v>
      </c>
      <c r="B36" s="28" t="s">
        <v>13</v>
      </c>
      <c r="C36" s="11">
        <f t="shared" ref="C36:D36" si="19">C37+C44+C47+C50</f>
        <v>10400000</v>
      </c>
      <c r="D36" s="11">
        <f t="shared" si="19"/>
        <v>5765000</v>
      </c>
      <c r="E36" s="11">
        <f t="shared" ref="E36" si="20">E37+E44+E47+E50</f>
        <v>5865000</v>
      </c>
    </row>
    <row r="37" spans="1:5" ht="35.25" customHeight="1" x14ac:dyDescent="0.25">
      <c r="A37" s="12" t="s">
        <v>292</v>
      </c>
      <c r="B37" s="29" t="s">
        <v>375</v>
      </c>
      <c r="C37" s="11">
        <f t="shared" ref="C37:D37" si="21">C38+C41</f>
        <v>8235000</v>
      </c>
      <c r="D37" s="11">
        <f t="shared" si="21"/>
        <v>3625000</v>
      </c>
      <c r="E37" s="11">
        <f t="shared" ref="E37" si="22">E38+E41</f>
        <v>3625000</v>
      </c>
    </row>
    <row r="38" spans="1:5" ht="50.25" customHeight="1" x14ac:dyDescent="0.25">
      <c r="A38" s="12" t="s">
        <v>293</v>
      </c>
      <c r="B38" s="29" t="s">
        <v>296</v>
      </c>
      <c r="C38" s="13">
        <f t="shared" ref="C38:E39" si="23">SUM(C39)</f>
        <v>4360000</v>
      </c>
      <c r="D38" s="13">
        <f t="shared" si="23"/>
        <v>1912500</v>
      </c>
      <c r="E38" s="13">
        <f t="shared" si="23"/>
        <v>1912500</v>
      </c>
    </row>
    <row r="39" spans="1:5" ht="52.5" customHeight="1" x14ac:dyDescent="0.25">
      <c r="A39" s="12" t="s">
        <v>295</v>
      </c>
      <c r="B39" s="29" t="s">
        <v>296</v>
      </c>
      <c r="C39" s="13">
        <f t="shared" si="23"/>
        <v>4360000</v>
      </c>
      <c r="D39" s="13">
        <f t="shared" si="23"/>
        <v>1912500</v>
      </c>
      <c r="E39" s="13">
        <f t="shared" si="23"/>
        <v>1912500</v>
      </c>
    </row>
    <row r="40" spans="1:5" ht="52.5" customHeight="1" x14ac:dyDescent="0.25">
      <c r="A40" s="12" t="s">
        <v>297</v>
      </c>
      <c r="B40" s="29" t="s">
        <v>296</v>
      </c>
      <c r="C40" s="13">
        <f>1910000+1000000-1000000+1000000+1450000</f>
        <v>4360000</v>
      </c>
      <c r="D40" s="13">
        <v>1912500</v>
      </c>
      <c r="E40" s="13">
        <v>1912500</v>
      </c>
    </row>
    <row r="41" spans="1:5" ht="63.75" customHeight="1" x14ac:dyDescent="0.25">
      <c r="A41" s="12" t="s">
        <v>299</v>
      </c>
      <c r="B41" s="29" t="s">
        <v>298</v>
      </c>
      <c r="C41" s="13">
        <f t="shared" ref="C41:E41" si="24">SUM(C42)</f>
        <v>3875000</v>
      </c>
      <c r="D41" s="13">
        <f t="shared" si="24"/>
        <v>1712500</v>
      </c>
      <c r="E41" s="13">
        <f t="shared" si="24"/>
        <v>1712500</v>
      </c>
    </row>
    <row r="42" spans="1:5" ht="96" customHeight="1" x14ac:dyDescent="0.25">
      <c r="A42" s="12" t="s">
        <v>300</v>
      </c>
      <c r="B42" s="29" t="s">
        <v>301</v>
      </c>
      <c r="C42" s="13">
        <f t="shared" ref="C42:E42" si="25">SUM(C43)</f>
        <v>3875000</v>
      </c>
      <c r="D42" s="13">
        <f t="shared" si="25"/>
        <v>1712500</v>
      </c>
      <c r="E42" s="13">
        <f t="shared" si="25"/>
        <v>1712500</v>
      </c>
    </row>
    <row r="43" spans="1:5" ht="96" customHeight="1" x14ac:dyDescent="0.25">
      <c r="A43" s="12" t="s">
        <v>302</v>
      </c>
      <c r="B43" s="29" t="s">
        <v>301</v>
      </c>
      <c r="C43" s="13">
        <f>1710000+1000000-1000000+1900000+265000</f>
        <v>3875000</v>
      </c>
      <c r="D43" s="13">
        <v>1712500</v>
      </c>
      <c r="E43" s="13">
        <v>1712500</v>
      </c>
    </row>
    <row r="44" spans="1:5" ht="33.75" customHeight="1" x14ac:dyDescent="0.25">
      <c r="A44" s="18" t="s">
        <v>192</v>
      </c>
      <c r="B44" s="29" t="s">
        <v>14</v>
      </c>
      <c r="C44" s="13">
        <f t="shared" ref="C44:E44" si="26">SUM(C45)</f>
        <v>65000</v>
      </c>
      <c r="D44" s="13">
        <f t="shared" si="26"/>
        <v>40000</v>
      </c>
      <c r="E44" s="13">
        <f t="shared" si="26"/>
        <v>40000</v>
      </c>
    </row>
    <row r="45" spans="1:5" ht="35.25" customHeight="1" x14ac:dyDescent="0.25">
      <c r="A45" s="12" t="s">
        <v>200</v>
      </c>
      <c r="B45" s="29" t="s">
        <v>14</v>
      </c>
      <c r="C45" s="13">
        <f t="shared" ref="C45:E45" si="27">SUM(C46)</f>
        <v>65000</v>
      </c>
      <c r="D45" s="13">
        <f t="shared" si="27"/>
        <v>40000</v>
      </c>
      <c r="E45" s="13">
        <f t="shared" si="27"/>
        <v>40000</v>
      </c>
    </row>
    <row r="46" spans="1:5" ht="31.5" x14ac:dyDescent="0.25">
      <c r="A46" s="12" t="s">
        <v>66</v>
      </c>
      <c r="B46" s="29" t="s">
        <v>14</v>
      </c>
      <c r="C46" s="13">
        <v>65000</v>
      </c>
      <c r="D46" s="13">
        <v>40000</v>
      </c>
      <c r="E46" s="13">
        <v>40000</v>
      </c>
    </row>
    <row r="47" spans="1:5" ht="18" customHeight="1" x14ac:dyDescent="0.25">
      <c r="A47" s="18" t="s">
        <v>195</v>
      </c>
      <c r="B47" s="29" t="s">
        <v>194</v>
      </c>
      <c r="C47" s="13">
        <f t="shared" ref="C47:E47" si="28">SUM(C48)</f>
        <v>100000</v>
      </c>
      <c r="D47" s="13">
        <f t="shared" si="28"/>
        <v>100000</v>
      </c>
      <c r="E47" s="13">
        <f t="shared" si="28"/>
        <v>100000</v>
      </c>
    </row>
    <row r="48" spans="1:5" ht="17.25" customHeight="1" x14ac:dyDescent="0.25">
      <c r="A48" s="18" t="s">
        <v>193</v>
      </c>
      <c r="B48" s="29" t="s">
        <v>194</v>
      </c>
      <c r="C48" s="13">
        <f>SUM(C49)</f>
        <v>100000</v>
      </c>
      <c r="D48" s="13">
        <f>SUM(D49)</f>
        <v>100000</v>
      </c>
      <c r="E48" s="13">
        <f>SUM(E49)</f>
        <v>100000</v>
      </c>
    </row>
    <row r="49" spans="1:5" ht="21" customHeight="1" x14ac:dyDescent="0.25">
      <c r="A49" s="12" t="s">
        <v>80</v>
      </c>
      <c r="B49" s="29" t="s">
        <v>194</v>
      </c>
      <c r="C49" s="13">
        <v>100000</v>
      </c>
      <c r="D49" s="13">
        <v>100000</v>
      </c>
      <c r="E49" s="13">
        <v>100000</v>
      </c>
    </row>
    <row r="50" spans="1:5" ht="34.5" customHeight="1" x14ac:dyDescent="0.25">
      <c r="A50" s="12" t="s">
        <v>197</v>
      </c>
      <c r="B50" s="29" t="s">
        <v>198</v>
      </c>
      <c r="C50" s="13">
        <f t="shared" ref="C50:E50" si="29">SUM(C51)</f>
        <v>2000000</v>
      </c>
      <c r="D50" s="13">
        <f>SUM(D51)</f>
        <v>2000000</v>
      </c>
      <c r="E50" s="13">
        <f t="shared" si="29"/>
        <v>2100000</v>
      </c>
    </row>
    <row r="51" spans="1:5" ht="69" customHeight="1" x14ac:dyDescent="0.25">
      <c r="A51" s="12" t="s">
        <v>196</v>
      </c>
      <c r="B51" s="29" t="s">
        <v>16</v>
      </c>
      <c r="C51" s="13">
        <f t="shared" ref="C51:E51" si="30">SUM(C52)</f>
        <v>2000000</v>
      </c>
      <c r="D51" s="13">
        <f t="shared" si="30"/>
        <v>2000000</v>
      </c>
      <c r="E51" s="13">
        <f t="shared" si="30"/>
        <v>2100000</v>
      </c>
    </row>
    <row r="52" spans="1:5" ht="63" x14ac:dyDescent="0.25">
      <c r="A52" s="12" t="s">
        <v>15</v>
      </c>
      <c r="B52" s="29" t="s">
        <v>16</v>
      </c>
      <c r="C52" s="13">
        <f>355000+1645000</f>
        <v>2000000</v>
      </c>
      <c r="D52" s="13">
        <f>355000+1645000</f>
        <v>2000000</v>
      </c>
      <c r="E52" s="13">
        <v>2100000</v>
      </c>
    </row>
    <row r="53" spans="1:5" ht="15.75" x14ac:dyDescent="0.25">
      <c r="A53" s="9" t="s">
        <v>17</v>
      </c>
      <c r="B53" s="28" t="s">
        <v>18</v>
      </c>
      <c r="C53" s="11">
        <f t="shared" ref="C53" si="31">C54+C57</f>
        <v>2815000</v>
      </c>
      <c r="D53" s="11">
        <f t="shared" ref="D53" si="32">D54+D57</f>
        <v>2655000</v>
      </c>
      <c r="E53" s="11">
        <f t="shared" ref="E53" si="33">E54+E57</f>
        <v>2705000</v>
      </c>
    </row>
    <row r="54" spans="1:5" ht="51" customHeight="1" x14ac:dyDescent="0.25">
      <c r="A54" s="12" t="s">
        <v>202</v>
      </c>
      <c r="B54" s="29" t="s">
        <v>376</v>
      </c>
      <c r="C54" s="13">
        <f t="shared" ref="C54:E54" si="34">SUM(C55)</f>
        <v>2810000</v>
      </c>
      <c r="D54" s="13">
        <f t="shared" si="34"/>
        <v>2650000</v>
      </c>
      <c r="E54" s="13">
        <f t="shared" si="34"/>
        <v>2700000</v>
      </c>
    </row>
    <row r="55" spans="1:5" ht="81.75" customHeight="1" x14ac:dyDescent="0.25">
      <c r="A55" s="12" t="s">
        <v>201</v>
      </c>
      <c r="B55" s="29" t="s">
        <v>20</v>
      </c>
      <c r="C55" s="13">
        <f t="shared" ref="C55:E55" si="35">SUM(C56)</f>
        <v>2810000</v>
      </c>
      <c r="D55" s="13">
        <f t="shared" si="35"/>
        <v>2650000</v>
      </c>
      <c r="E55" s="13">
        <f t="shared" si="35"/>
        <v>2700000</v>
      </c>
    </row>
    <row r="56" spans="1:5" ht="85.5" customHeight="1" x14ac:dyDescent="0.25">
      <c r="A56" s="12" t="s">
        <v>19</v>
      </c>
      <c r="B56" s="29" t="s">
        <v>20</v>
      </c>
      <c r="C56" s="13">
        <f>2650000+160000</f>
        <v>2810000</v>
      </c>
      <c r="D56" s="13">
        <v>2650000</v>
      </c>
      <c r="E56" s="13">
        <v>2700000</v>
      </c>
    </row>
    <row r="57" spans="1:5" ht="65.25" customHeight="1" x14ac:dyDescent="0.25">
      <c r="A57" s="12" t="s">
        <v>203</v>
      </c>
      <c r="B57" s="29" t="s">
        <v>377</v>
      </c>
      <c r="C57" s="13">
        <f t="shared" ref="C57:E57" si="36">SUM(C58)</f>
        <v>5000</v>
      </c>
      <c r="D57" s="13">
        <f t="shared" si="36"/>
        <v>5000</v>
      </c>
      <c r="E57" s="13">
        <f t="shared" si="36"/>
        <v>5000</v>
      </c>
    </row>
    <row r="58" spans="1:5" ht="52.5" customHeight="1" x14ac:dyDescent="0.25">
      <c r="A58" s="12" t="s">
        <v>363</v>
      </c>
      <c r="B58" s="29" t="s">
        <v>378</v>
      </c>
      <c r="C58" s="13">
        <f t="shared" ref="C58:E58" si="37">SUM(C59)</f>
        <v>5000</v>
      </c>
      <c r="D58" s="13">
        <f t="shared" si="37"/>
        <v>5000</v>
      </c>
      <c r="E58" s="13">
        <f t="shared" si="37"/>
        <v>5000</v>
      </c>
    </row>
    <row r="59" spans="1:5" ht="56.25" customHeight="1" x14ac:dyDescent="0.25">
      <c r="A59" s="12" t="s">
        <v>362</v>
      </c>
      <c r="B59" s="29" t="s">
        <v>55</v>
      </c>
      <c r="C59" s="13">
        <v>5000</v>
      </c>
      <c r="D59" s="13">
        <v>5000</v>
      </c>
      <c r="E59" s="13">
        <v>5000</v>
      </c>
    </row>
    <row r="60" spans="1:5" ht="51.75" hidden="1" customHeight="1" thickBot="1" x14ac:dyDescent="0.3">
      <c r="A60" s="12" t="s">
        <v>131</v>
      </c>
      <c r="B60" s="28" t="s">
        <v>132</v>
      </c>
      <c r="C60" s="13">
        <v>0</v>
      </c>
      <c r="D60" s="13">
        <v>0</v>
      </c>
      <c r="E60" s="13">
        <v>0</v>
      </c>
    </row>
    <row r="61" spans="1:5" ht="37.5" hidden="1" customHeight="1" thickBot="1" x14ac:dyDescent="0.3">
      <c r="A61" s="12" t="s">
        <v>134</v>
      </c>
      <c r="B61" s="29" t="s">
        <v>133</v>
      </c>
      <c r="C61" s="13">
        <v>0</v>
      </c>
      <c r="D61" s="13">
        <v>0</v>
      </c>
      <c r="E61" s="13">
        <v>0</v>
      </c>
    </row>
    <row r="62" spans="1:5" ht="33.75" hidden="1" customHeight="1" thickBot="1" x14ac:dyDescent="0.3">
      <c r="A62" s="12" t="s">
        <v>136</v>
      </c>
      <c r="B62" s="29" t="s">
        <v>135</v>
      </c>
      <c r="C62" s="13">
        <v>0</v>
      </c>
      <c r="D62" s="13">
        <v>0</v>
      </c>
      <c r="E62" s="13">
        <v>0</v>
      </c>
    </row>
    <row r="63" spans="1:5" ht="0.75" hidden="1" customHeight="1" x14ac:dyDescent="0.25">
      <c r="A63" s="12" t="s">
        <v>137</v>
      </c>
      <c r="B63" s="29" t="s">
        <v>135</v>
      </c>
      <c r="C63" s="13">
        <v>0</v>
      </c>
      <c r="D63" s="13">
        <v>0</v>
      </c>
      <c r="E63" s="13">
        <v>0</v>
      </c>
    </row>
    <row r="64" spans="1:5" ht="67.5" customHeight="1" x14ac:dyDescent="0.25">
      <c r="A64" s="9" t="s">
        <v>21</v>
      </c>
      <c r="B64" s="28" t="s">
        <v>22</v>
      </c>
      <c r="C64" s="11">
        <f t="shared" ref="C64" si="38">SUM(C65+C78+C82)</f>
        <v>3998946.92</v>
      </c>
      <c r="D64" s="11">
        <f t="shared" ref="D64" si="39">SUM(D65+D78+D82)</f>
        <v>3740546.92</v>
      </c>
      <c r="E64" s="11">
        <f t="shared" ref="E64" si="40">SUM(E65+E78+E82)</f>
        <v>3740546.92</v>
      </c>
    </row>
    <row r="65" spans="1:5" ht="142.5" customHeight="1" x14ac:dyDescent="0.25">
      <c r="A65" s="12" t="s">
        <v>231</v>
      </c>
      <c r="B65" s="29" t="s">
        <v>379</v>
      </c>
      <c r="C65" s="13">
        <f t="shared" ref="C65" si="41">SUM(C66+C72+C75)</f>
        <v>3742846.92</v>
      </c>
      <c r="D65" s="13">
        <f t="shared" ref="D65" si="42">SUM(D66+D72+D75)</f>
        <v>3536546.92</v>
      </c>
      <c r="E65" s="13">
        <f t="shared" ref="E65" si="43">SUM(E66+E72+E75)</f>
        <v>3536546.92</v>
      </c>
    </row>
    <row r="66" spans="1:5" ht="104.25" customHeight="1" x14ac:dyDescent="0.25">
      <c r="A66" s="12" t="s">
        <v>232</v>
      </c>
      <c r="B66" s="29" t="s">
        <v>380</v>
      </c>
      <c r="C66" s="13">
        <f t="shared" ref="C66" si="44">SUM(C67+C69)</f>
        <v>3230000</v>
      </c>
      <c r="D66" s="13">
        <f t="shared" ref="D66" si="45">SUM(D67+D69)</f>
        <v>3230000</v>
      </c>
      <c r="E66" s="13">
        <f t="shared" ref="E66" si="46">SUM(E67+E69)</f>
        <v>3230000</v>
      </c>
    </row>
    <row r="67" spans="1:5" ht="129.75" customHeight="1" x14ac:dyDescent="0.25">
      <c r="A67" s="12" t="s">
        <v>233</v>
      </c>
      <c r="B67" s="29" t="s">
        <v>381</v>
      </c>
      <c r="C67" s="13">
        <f t="shared" ref="C67:E67" si="47">SUM(C68)</f>
        <v>1230000</v>
      </c>
      <c r="D67" s="13">
        <f t="shared" si="47"/>
        <v>1230000</v>
      </c>
      <c r="E67" s="13">
        <f t="shared" si="47"/>
        <v>1230000</v>
      </c>
    </row>
    <row r="68" spans="1:5" ht="126.75" customHeight="1" x14ac:dyDescent="0.25">
      <c r="A68" s="19" t="s">
        <v>74</v>
      </c>
      <c r="B68" s="29" t="s">
        <v>381</v>
      </c>
      <c r="C68" s="13">
        <v>1230000</v>
      </c>
      <c r="D68" s="13">
        <v>1230000</v>
      </c>
      <c r="E68" s="13">
        <v>1230000</v>
      </c>
    </row>
    <row r="69" spans="1:5" ht="112.5" customHeight="1" x14ac:dyDescent="0.25">
      <c r="A69" s="19" t="s">
        <v>234</v>
      </c>
      <c r="B69" s="29" t="s">
        <v>23</v>
      </c>
      <c r="C69" s="13">
        <f t="shared" ref="C69" si="48">SUM(C70+C71)</f>
        <v>2000000</v>
      </c>
      <c r="D69" s="13">
        <f t="shared" ref="D69" si="49">SUM(D70+D71)</f>
        <v>2000000</v>
      </c>
      <c r="E69" s="13">
        <f t="shared" ref="E69" si="50">SUM(E70+E71)</f>
        <v>2000000</v>
      </c>
    </row>
    <row r="70" spans="1:5" ht="113.25" customHeight="1" x14ac:dyDescent="0.25">
      <c r="A70" s="12" t="s">
        <v>61</v>
      </c>
      <c r="B70" s="29" t="s">
        <v>23</v>
      </c>
      <c r="C70" s="13">
        <v>1000000</v>
      </c>
      <c r="D70" s="13">
        <v>1000000</v>
      </c>
      <c r="E70" s="13">
        <v>1000000</v>
      </c>
    </row>
    <row r="71" spans="1:5" ht="112.5" customHeight="1" x14ac:dyDescent="0.25">
      <c r="A71" s="12" t="s">
        <v>65</v>
      </c>
      <c r="B71" s="29" t="s">
        <v>23</v>
      </c>
      <c r="C71" s="13">
        <v>1000000</v>
      </c>
      <c r="D71" s="13">
        <v>1000000</v>
      </c>
      <c r="E71" s="13">
        <v>1000000</v>
      </c>
    </row>
    <row r="72" spans="1:5" ht="129.75" customHeight="1" x14ac:dyDescent="0.25">
      <c r="A72" s="12" t="s">
        <v>235</v>
      </c>
      <c r="B72" s="29" t="s">
        <v>382</v>
      </c>
      <c r="C72" s="13">
        <f t="shared" ref="C72:E72" si="51">SUM(C73)</f>
        <v>200000</v>
      </c>
      <c r="D72" s="13">
        <f t="shared" si="51"/>
        <v>200000</v>
      </c>
      <c r="E72" s="13">
        <f t="shared" si="51"/>
        <v>200000</v>
      </c>
    </row>
    <row r="73" spans="1:5" ht="112.5" customHeight="1" x14ac:dyDescent="0.25">
      <c r="A73" s="12" t="s">
        <v>236</v>
      </c>
      <c r="B73" s="29" t="s">
        <v>383</v>
      </c>
      <c r="C73" s="13">
        <f t="shared" ref="C73:E73" si="52">SUM(C74)</f>
        <v>200000</v>
      </c>
      <c r="D73" s="13">
        <f t="shared" si="52"/>
        <v>200000</v>
      </c>
      <c r="E73" s="13">
        <f t="shared" si="52"/>
        <v>200000</v>
      </c>
    </row>
    <row r="74" spans="1:5" ht="111" customHeight="1" x14ac:dyDescent="0.25">
      <c r="A74" s="12" t="s">
        <v>24</v>
      </c>
      <c r="B74" s="29" t="s">
        <v>383</v>
      </c>
      <c r="C74" s="13">
        <v>200000</v>
      </c>
      <c r="D74" s="13">
        <v>200000</v>
      </c>
      <c r="E74" s="13">
        <v>200000</v>
      </c>
    </row>
    <row r="75" spans="1:5" ht="110.25" customHeight="1" x14ac:dyDescent="0.25">
      <c r="A75" s="12" t="s">
        <v>237</v>
      </c>
      <c r="B75" s="29" t="s">
        <v>384</v>
      </c>
      <c r="C75" s="13">
        <f t="shared" ref="C75:E75" si="53">SUM(C76)</f>
        <v>312846.92</v>
      </c>
      <c r="D75" s="13">
        <f t="shared" si="53"/>
        <v>106546.92</v>
      </c>
      <c r="E75" s="13">
        <f t="shared" si="53"/>
        <v>106546.92</v>
      </c>
    </row>
    <row r="76" spans="1:5" ht="99" customHeight="1" x14ac:dyDescent="0.25">
      <c r="A76" s="12" t="s">
        <v>238</v>
      </c>
      <c r="B76" s="29" t="s">
        <v>26</v>
      </c>
      <c r="C76" s="13">
        <f t="shared" ref="C76:E76" si="54">SUM(C77)</f>
        <v>312846.92</v>
      </c>
      <c r="D76" s="13">
        <f t="shared" si="54"/>
        <v>106546.92</v>
      </c>
      <c r="E76" s="13">
        <f t="shared" si="54"/>
        <v>106546.92</v>
      </c>
    </row>
    <row r="77" spans="1:5" ht="100.5" customHeight="1" x14ac:dyDescent="0.25">
      <c r="A77" s="12" t="s">
        <v>25</v>
      </c>
      <c r="B77" s="29" t="s">
        <v>26</v>
      </c>
      <c r="C77" s="13">
        <f>106546.92+206300</f>
        <v>312846.92</v>
      </c>
      <c r="D77" s="13">
        <v>106546.92</v>
      </c>
      <c r="E77" s="13">
        <v>106546.92</v>
      </c>
    </row>
    <row r="78" spans="1:5" ht="120" customHeight="1" x14ac:dyDescent="0.25">
      <c r="A78" s="12" t="s">
        <v>140</v>
      </c>
      <c r="B78" s="29" t="s">
        <v>141</v>
      </c>
      <c r="C78" s="13">
        <f>C79</f>
        <v>25000</v>
      </c>
      <c r="D78" s="13">
        <v>0</v>
      </c>
      <c r="E78" s="13">
        <v>0</v>
      </c>
    </row>
    <row r="79" spans="1:5" ht="101.25" customHeight="1" x14ac:dyDescent="0.25">
      <c r="A79" s="12" t="s">
        <v>142</v>
      </c>
      <c r="B79" s="29" t="s">
        <v>143</v>
      </c>
      <c r="C79" s="13">
        <f>C80</f>
        <v>25000</v>
      </c>
      <c r="D79" s="13">
        <v>0</v>
      </c>
      <c r="E79" s="13">
        <v>0</v>
      </c>
    </row>
    <row r="80" spans="1:5" ht="87.75" customHeight="1" x14ac:dyDescent="0.25">
      <c r="A80" s="12" t="s">
        <v>139</v>
      </c>
      <c r="B80" s="29" t="s">
        <v>138</v>
      </c>
      <c r="C80" s="13">
        <f t="shared" ref="C80:E80" si="55">SUM(C81)</f>
        <v>25000</v>
      </c>
      <c r="D80" s="13">
        <f t="shared" si="55"/>
        <v>0</v>
      </c>
      <c r="E80" s="13">
        <f t="shared" si="55"/>
        <v>0</v>
      </c>
    </row>
    <row r="81" spans="1:5" ht="111" customHeight="1" x14ac:dyDescent="0.25">
      <c r="A81" s="12" t="s">
        <v>78</v>
      </c>
      <c r="B81" s="29" t="s">
        <v>79</v>
      </c>
      <c r="C81" s="13">
        <v>25000</v>
      </c>
      <c r="D81" s="13">
        <v>0</v>
      </c>
      <c r="E81" s="13">
        <v>0</v>
      </c>
    </row>
    <row r="82" spans="1:5" ht="126.75" customHeight="1" x14ac:dyDescent="0.25">
      <c r="A82" s="12" t="s">
        <v>239</v>
      </c>
      <c r="B82" s="29" t="s">
        <v>385</v>
      </c>
      <c r="C82" s="13">
        <f t="shared" ref="C82:E82" si="56">SUM(C83)</f>
        <v>231100</v>
      </c>
      <c r="D82" s="13">
        <f t="shared" si="56"/>
        <v>204000</v>
      </c>
      <c r="E82" s="13">
        <f t="shared" si="56"/>
        <v>204000</v>
      </c>
    </row>
    <row r="83" spans="1:5" ht="120" customHeight="1" x14ac:dyDescent="0.25">
      <c r="A83" s="12" t="s">
        <v>240</v>
      </c>
      <c r="B83" s="29" t="s">
        <v>386</v>
      </c>
      <c r="C83" s="13">
        <f t="shared" ref="C83:E83" si="57">SUM(C84)</f>
        <v>231100</v>
      </c>
      <c r="D83" s="13">
        <f t="shared" si="57"/>
        <v>204000</v>
      </c>
      <c r="E83" s="13">
        <f t="shared" si="57"/>
        <v>204000</v>
      </c>
    </row>
    <row r="84" spans="1:5" ht="113.25" customHeight="1" x14ac:dyDescent="0.25">
      <c r="A84" s="12" t="s">
        <v>241</v>
      </c>
      <c r="B84" s="29" t="s">
        <v>387</v>
      </c>
      <c r="C84" s="13">
        <f t="shared" ref="C84:E84" si="58">SUM(C85)</f>
        <v>231100</v>
      </c>
      <c r="D84" s="13">
        <f t="shared" si="58"/>
        <v>204000</v>
      </c>
      <c r="E84" s="13">
        <f t="shared" si="58"/>
        <v>204000</v>
      </c>
    </row>
    <row r="85" spans="1:5" ht="110.25" customHeight="1" x14ac:dyDescent="0.25">
      <c r="A85" s="12" t="s">
        <v>103</v>
      </c>
      <c r="B85" s="29" t="s">
        <v>104</v>
      </c>
      <c r="C85" s="13">
        <f>204000+27100</f>
        <v>231100</v>
      </c>
      <c r="D85" s="13">
        <v>204000</v>
      </c>
      <c r="E85" s="13">
        <v>204000</v>
      </c>
    </row>
    <row r="86" spans="1:5" ht="35.25" customHeight="1" x14ac:dyDescent="0.25">
      <c r="A86" s="9" t="s">
        <v>27</v>
      </c>
      <c r="B86" s="28" t="s">
        <v>28</v>
      </c>
      <c r="C86" s="11">
        <f t="shared" ref="C86:E86" si="59">SUM(C87)</f>
        <v>705844</v>
      </c>
      <c r="D86" s="11">
        <f t="shared" si="59"/>
        <v>300835</v>
      </c>
      <c r="E86" s="11">
        <f t="shared" si="59"/>
        <v>312868</v>
      </c>
    </row>
    <row r="87" spans="1:5" ht="35.25" customHeight="1" x14ac:dyDescent="0.25">
      <c r="A87" s="12" t="s">
        <v>144</v>
      </c>
      <c r="B87" s="29" t="s">
        <v>145</v>
      </c>
      <c r="C87" s="13">
        <f t="shared" ref="C87" si="60">SUM(C88+C90+C92)</f>
        <v>705844</v>
      </c>
      <c r="D87" s="13">
        <f t="shared" ref="D87" si="61">SUM(D88+D90+D92)</f>
        <v>300835</v>
      </c>
      <c r="E87" s="13">
        <f t="shared" ref="E87" si="62">SUM(E88+E90+E92)</f>
        <v>312868</v>
      </c>
    </row>
    <row r="88" spans="1:5" ht="46.5" customHeight="1" x14ac:dyDescent="0.25">
      <c r="A88" s="12" t="s">
        <v>146</v>
      </c>
      <c r="B88" s="29" t="s">
        <v>147</v>
      </c>
      <c r="C88" s="13">
        <f t="shared" ref="C88:E88" si="63">SUM(C89)</f>
        <v>185220</v>
      </c>
      <c r="D88" s="13">
        <f t="shared" si="63"/>
        <v>12500</v>
      </c>
      <c r="E88" s="13">
        <f t="shared" si="63"/>
        <v>13000</v>
      </c>
    </row>
    <row r="89" spans="1:5" ht="94.5" customHeight="1" x14ac:dyDescent="0.25">
      <c r="A89" s="12" t="s">
        <v>72</v>
      </c>
      <c r="B89" s="29" t="s">
        <v>388</v>
      </c>
      <c r="C89" s="13">
        <f>12020+173200</f>
        <v>185220</v>
      </c>
      <c r="D89" s="13">
        <v>12500</v>
      </c>
      <c r="E89" s="13">
        <v>13000</v>
      </c>
    </row>
    <row r="90" spans="1:5" ht="37.5" customHeight="1" x14ac:dyDescent="0.25">
      <c r="A90" s="12" t="s">
        <v>148</v>
      </c>
      <c r="B90" s="29" t="s">
        <v>149</v>
      </c>
      <c r="C90" s="13">
        <f t="shared" ref="C90:E90" si="64">SUM(C91)</f>
        <v>245446</v>
      </c>
      <c r="D90" s="13">
        <f t="shared" si="64"/>
        <v>2150</v>
      </c>
      <c r="E90" s="13">
        <f t="shared" si="64"/>
        <v>2236</v>
      </c>
    </row>
    <row r="91" spans="1:5" ht="96.75" customHeight="1" x14ac:dyDescent="0.25">
      <c r="A91" s="12" t="s">
        <v>73</v>
      </c>
      <c r="B91" s="29" t="s">
        <v>389</v>
      </c>
      <c r="C91" s="13">
        <f>2067+187550+55829</f>
        <v>245446</v>
      </c>
      <c r="D91" s="13">
        <v>2150</v>
      </c>
      <c r="E91" s="13">
        <v>2236</v>
      </c>
    </row>
    <row r="92" spans="1:5" ht="36.75" customHeight="1" x14ac:dyDescent="0.25">
      <c r="A92" s="12" t="s">
        <v>150</v>
      </c>
      <c r="B92" s="29" t="s">
        <v>151</v>
      </c>
      <c r="C92" s="13">
        <f t="shared" ref="C92" si="65">SUM(C93+C95)</f>
        <v>275178</v>
      </c>
      <c r="D92" s="13">
        <f t="shared" ref="D92" si="66">SUM(D93+D95)</f>
        <v>286185</v>
      </c>
      <c r="E92" s="13">
        <f t="shared" ref="E92" si="67">SUM(E93+E95)</f>
        <v>297632</v>
      </c>
    </row>
    <row r="93" spans="1:5" ht="20.25" customHeight="1" x14ac:dyDescent="0.25">
      <c r="A93" s="12" t="s">
        <v>152</v>
      </c>
      <c r="B93" s="29" t="s">
        <v>153</v>
      </c>
      <c r="C93" s="13">
        <f>SUM(C94)</f>
        <v>9528</v>
      </c>
      <c r="D93" s="13">
        <f>SUM(D94)</f>
        <v>9909</v>
      </c>
      <c r="E93" s="13">
        <f>SUM(E94)</f>
        <v>10305</v>
      </c>
    </row>
    <row r="94" spans="1:5" ht="79.5" customHeight="1" x14ac:dyDescent="0.25">
      <c r="A94" s="12" t="s">
        <v>83</v>
      </c>
      <c r="B94" s="29" t="s">
        <v>390</v>
      </c>
      <c r="C94" s="13">
        <v>9528</v>
      </c>
      <c r="D94" s="13">
        <v>9909</v>
      </c>
      <c r="E94" s="13">
        <v>10305</v>
      </c>
    </row>
    <row r="95" spans="1:5" ht="33.75" customHeight="1" x14ac:dyDescent="0.25">
      <c r="A95" s="12" t="s">
        <v>154</v>
      </c>
      <c r="B95" s="29" t="s">
        <v>155</v>
      </c>
      <c r="C95" s="13">
        <f t="shared" ref="C95:E95" si="68">SUM(C96)</f>
        <v>265650</v>
      </c>
      <c r="D95" s="13">
        <f t="shared" si="68"/>
        <v>276276</v>
      </c>
      <c r="E95" s="13">
        <f t="shared" si="68"/>
        <v>287327</v>
      </c>
    </row>
    <row r="96" spans="1:5" ht="84" customHeight="1" x14ac:dyDescent="0.25">
      <c r="A96" s="12" t="s">
        <v>107</v>
      </c>
      <c r="B96" s="29" t="s">
        <v>391</v>
      </c>
      <c r="C96" s="13">
        <v>265650</v>
      </c>
      <c r="D96" s="13">
        <v>276276</v>
      </c>
      <c r="E96" s="13">
        <v>287327</v>
      </c>
    </row>
    <row r="97" spans="1:5" ht="51.75" customHeight="1" x14ac:dyDescent="0.25">
      <c r="A97" s="9" t="s">
        <v>29</v>
      </c>
      <c r="B97" s="28" t="s">
        <v>392</v>
      </c>
      <c r="C97" s="11">
        <f t="shared" ref="C97" si="69">SUM(C98+C103)</f>
        <v>18734878.670000002</v>
      </c>
      <c r="D97" s="11">
        <f t="shared" ref="D97" si="70">SUM(D98+D103)</f>
        <v>19143160</v>
      </c>
      <c r="E97" s="11">
        <f t="shared" ref="E97" si="71">SUM(E98+E103)</f>
        <v>19165760</v>
      </c>
    </row>
    <row r="98" spans="1:5" ht="18.75" customHeight="1" x14ac:dyDescent="0.25">
      <c r="A98" s="12" t="s">
        <v>160</v>
      </c>
      <c r="B98" s="29" t="s">
        <v>161</v>
      </c>
      <c r="C98" s="13">
        <f t="shared" ref="C98:E98" si="72">SUM(C99)</f>
        <v>18137667.670000002</v>
      </c>
      <c r="D98" s="13">
        <f t="shared" si="72"/>
        <v>19013160</v>
      </c>
      <c r="E98" s="13">
        <f t="shared" si="72"/>
        <v>19035760</v>
      </c>
    </row>
    <row r="99" spans="1:5" ht="35.25" customHeight="1" x14ac:dyDescent="0.25">
      <c r="A99" s="12" t="s">
        <v>242</v>
      </c>
      <c r="B99" s="29" t="s">
        <v>393</v>
      </c>
      <c r="C99" s="13">
        <f t="shared" ref="C99:E99" si="73">SUM(C100)</f>
        <v>18137667.670000002</v>
      </c>
      <c r="D99" s="13">
        <f t="shared" si="73"/>
        <v>19013160</v>
      </c>
      <c r="E99" s="13">
        <f t="shared" si="73"/>
        <v>19035760</v>
      </c>
    </row>
    <row r="100" spans="1:5" ht="49.5" customHeight="1" x14ac:dyDescent="0.25">
      <c r="A100" s="12" t="s">
        <v>162</v>
      </c>
      <c r="B100" s="29" t="s">
        <v>163</v>
      </c>
      <c r="C100" s="13">
        <f t="shared" ref="C100" si="74">SUM(C101+C102)</f>
        <v>18137667.670000002</v>
      </c>
      <c r="D100" s="13">
        <f t="shared" ref="D100" si="75">SUM(D101+D102)</f>
        <v>19013160</v>
      </c>
      <c r="E100" s="13">
        <f t="shared" ref="E100" si="76">SUM(E101+E102)</f>
        <v>19035760</v>
      </c>
    </row>
    <row r="101" spans="1:5" ht="80.25" customHeight="1" x14ac:dyDescent="0.25">
      <c r="A101" s="12" t="s">
        <v>46</v>
      </c>
      <c r="B101" s="29" t="s">
        <v>45</v>
      </c>
      <c r="C101" s="13">
        <f>16212400-874362.33</f>
        <v>15338037.67</v>
      </c>
      <c r="D101" s="13">
        <v>16168900</v>
      </c>
      <c r="E101" s="13">
        <v>16168900</v>
      </c>
    </row>
    <row r="102" spans="1:5" ht="63" x14ac:dyDescent="0.25">
      <c r="A102" s="12" t="s">
        <v>47</v>
      </c>
      <c r="B102" s="29" t="s">
        <v>44</v>
      </c>
      <c r="C102" s="13">
        <f>2827630-28000</f>
        <v>2799630</v>
      </c>
      <c r="D102" s="13">
        <v>2844260</v>
      </c>
      <c r="E102" s="13">
        <v>2866860</v>
      </c>
    </row>
    <row r="103" spans="1:5" ht="23.25" customHeight="1" x14ac:dyDescent="0.25">
      <c r="A103" s="12" t="s">
        <v>156</v>
      </c>
      <c r="B103" s="29" t="s">
        <v>157</v>
      </c>
      <c r="C103" s="13">
        <f t="shared" ref="C103:E103" si="77">SUM(C104)</f>
        <v>597211</v>
      </c>
      <c r="D103" s="13">
        <f t="shared" si="77"/>
        <v>130000</v>
      </c>
      <c r="E103" s="13">
        <f t="shared" si="77"/>
        <v>130000</v>
      </c>
    </row>
    <row r="104" spans="1:5" ht="33.75" customHeight="1" x14ac:dyDescent="0.25">
      <c r="A104" s="12" t="s">
        <v>243</v>
      </c>
      <c r="B104" s="29" t="s">
        <v>394</v>
      </c>
      <c r="C104" s="13">
        <f t="shared" ref="C104:E104" si="78">SUM(C105)</f>
        <v>597211</v>
      </c>
      <c r="D104" s="13">
        <f t="shared" si="78"/>
        <v>130000</v>
      </c>
      <c r="E104" s="13">
        <f t="shared" si="78"/>
        <v>130000</v>
      </c>
    </row>
    <row r="105" spans="1:5" ht="40.5" customHeight="1" x14ac:dyDescent="0.25">
      <c r="A105" s="12" t="s">
        <v>158</v>
      </c>
      <c r="B105" s="29" t="s">
        <v>159</v>
      </c>
      <c r="C105" s="13">
        <f>SUM(C106+C107+C109+C108)</f>
        <v>597211</v>
      </c>
      <c r="D105" s="13">
        <f t="shared" ref="D105" si="79">SUM(D106+D107+D109)</f>
        <v>130000</v>
      </c>
      <c r="E105" s="13">
        <f t="shared" ref="E105" si="80">SUM(E106+E107+E109)</f>
        <v>130000</v>
      </c>
    </row>
    <row r="106" spans="1:5" ht="51" customHeight="1" x14ac:dyDescent="0.25">
      <c r="A106" s="12" t="s">
        <v>109</v>
      </c>
      <c r="B106" s="29" t="s">
        <v>102</v>
      </c>
      <c r="C106" s="13">
        <v>130000</v>
      </c>
      <c r="D106" s="13">
        <v>130000</v>
      </c>
      <c r="E106" s="13">
        <v>130000</v>
      </c>
    </row>
    <row r="107" spans="1:5" ht="72.75" customHeight="1" x14ac:dyDescent="0.25">
      <c r="A107" s="12" t="s">
        <v>468</v>
      </c>
      <c r="B107" s="29" t="s">
        <v>102</v>
      </c>
      <c r="C107" s="13">
        <v>410211</v>
      </c>
      <c r="D107" s="13">
        <v>0</v>
      </c>
      <c r="E107" s="13">
        <v>0</v>
      </c>
    </row>
    <row r="108" spans="1:5" ht="56.25" customHeight="1" x14ac:dyDescent="0.25">
      <c r="A108" s="12" t="s">
        <v>466</v>
      </c>
      <c r="B108" s="29" t="s">
        <v>467</v>
      </c>
      <c r="C108" s="13">
        <v>57000</v>
      </c>
      <c r="D108" s="13"/>
      <c r="E108" s="13"/>
    </row>
    <row r="109" spans="1:5" ht="0.75" customHeight="1" x14ac:dyDescent="0.25">
      <c r="A109" s="20" t="s">
        <v>127</v>
      </c>
      <c r="B109" s="31" t="s">
        <v>128</v>
      </c>
      <c r="C109" s="13">
        <v>0</v>
      </c>
      <c r="D109" s="13">
        <v>0</v>
      </c>
      <c r="E109" s="13">
        <v>0</v>
      </c>
    </row>
    <row r="110" spans="1:5" ht="46.5" customHeight="1" x14ac:dyDescent="0.25">
      <c r="A110" s="9" t="s">
        <v>30</v>
      </c>
      <c r="B110" s="28" t="s">
        <v>31</v>
      </c>
      <c r="C110" s="11">
        <f t="shared" ref="C110" si="81">SUM(C111+C118)</f>
        <v>7202157</v>
      </c>
      <c r="D110" s="11">
        <f t="shared" ref="D110" si="82">SUM(D111+D118)</f>
        <v>470000</v>
      </c>
      <c r="E110" s="11">
        <f t="shared" ref="E110" si="83">SUM(E111+E118)</f>
        <v>470000</v>
      </c>
    </row>
    <row r="111" spans="1:5" ht="143.25" customHeight="1" x14ac:dyDescent="0.25">
      <c r="A111" s="12" t="s">
        <v>166</v>
      </c>
      <c r="B111" s="29" t="s">
        <v>244</v>
      </c>
      <c r="C111" s="13">
        <f>SUM(C114)+C116+C112</f>
        <v>1782302</v>
      </c>
      <c r="D111" s="13">
        <f t="shared" ref="D111:E111" si="84">SUM(D114)</f>
        <v>0</v>
      </c>
      <c r="E111" s="13">
        <f t="shared" si="84"/>
        <v>0</v>
      </c>
    </row>
    <row r="112" spans="1:5" ht="132.75" customHeight="1" x14ac:dyDescent="0.25">
      <c r="A112" s="12" t="s">
        <v>444</v>
      </c>
      <c r="B112" s="29" t="s">
        <v>445</v>
      </c>
      <c r="C112" s="13">
        <f>C113</f>
        <v>147662</v>
      </c>
      <c r="D112" s="13"/>
      <c r="E112" s="13"/>
    </row>
    <row r="113" spans="1:5" ht="132.75" customHeight="1" x14ac:dyDescent="0.25">
      <c r="A113" s="12" t="s">
        <v>446</v>
      </c>
      <c r="B113" s="29" t="s">
        <v>445</v>
      </c>
      <c r="C113" s="13">
        <f>3856+116073+20398+7335</f>
        <v>147662</v>
      </c>
      <c r="D113" s="13"/>
      <c r="E113" s="13"/>
    </row>
    <row r="114" spans="1:5" ht="138.75" customHeight="1" x14ac:dyDescent="0.25">
      <c r="A114" s="12" t="s">
        <v>164</v>
      </c>
      <c r="B114" s="29" t="s">
        <v>165</v>
      </c>
      <c r="C114" s="13">
        <f>SUM(C115)</f>
        <v>1576500</v>
      </c>
      <c r="D114" s="13">
        <v>0</v>
      </c>
      <c r="E114" s="13">
        <v>0</v>
      </c>
    </row>
    <row r="115" spans="1:5" ht="163.5" customHeight="1" x14ac:dyDescent="0.25">
      <c r="A115" s="12" t="s">
        <v>51</v>
      </c>
      <c r="B115" s="29" t="s">
        <v>52</v>
      </c>
      <c r="C115" s="13">
        <f>3000000-1423500</f>
        <v>1576500</v>
      </c>
      <c r="D115" s="13">
        <v>0</v>
      </c>
      <c r="E115" s="13">
        <v>0</v>
      </c>
    </row>
    <row r="116" spans="1:5" ht="146.25" customHeight="1" x14ac:dyDescent="0.25">
      <c r="A116" s="12" t="s">
        <v>442</v>
      </c>
      <c r="B116" s="29" t="s">
        <v>443</v>
      </c>
      <c r="C116" s="13">
        <f>SUM(C117)</f>
        <v>58140</v>
      </c>
      <c r="D116" s="13"/>
      <c r="E116" s="13"/>
    </row>
    <row r="117" spans="1:5" ht="149.25" customHeight="1" x14ac:dyDescent="0.25">
      <c r="A117" s="12" t="s">
        <v>441</v>
      </c>
      <c r="B117" s="29" t="s">
        <v>443</v>
      </c>
      <c r="C117" s="13">
        <v>58140</v>
      </c>
      <c r="D117" s="13"/>
      <c r="E117" s="13"/>
    </row>
    <row r="118" spans="1:5" ht="50.25" customHeight="1" x14ac:dyDescent="0.25">
      <c r="A118" s="12" t="s">
        <v>204</v>
      </c>
      <c r="B118" s="29" t="s">
        <v>395</v>
      </c>
      <c r="C118" s="13">
        <f>SUM(C119)+C125</f>
        <v>5419855</v>
      </c>
      <c r="D118" s="13">
        <f t="shared" ref="D118:E118" si="85">SUM(D119)</f>
        <v>470000</v>
      </c>
      <c r="E118" s="13">
        <f t="shared" si="85"/>
        <v>470000</v>
      </c>
    </row>
    <row r="119" spans="1:5" ht="50.25" customHeight="1" x14ac:dyDescent="0.25">
      <c r="A119" s="12" t="s">
        <v>245</v>
      </c>
      <c r="B119" s="29" t="s">
        <v>396</v>
      </c>
      <c r="C119" s="13">
        <f t="shared" ref="C119" si="86">SUM(C120+C122)</f>
        <v>4979000</v>
      </c>
      <c r="D119" s="13">
        <f t="shared" ref="D119" si="87">SUM(D120+D122)</f>
        <v>470000</v>
      </c>
      <c r="E119" s="13">
        <f t="shared" ref="E119" si="88">SUM(E120+E122)</f>
        <v>470000</v>
      </c>
    </row>
    <row r="120" spans="1:5" ht="79.5" customHeight="1" x14ac:dyDescent="0.25">
      <c r="A120" s="12" t="s">
        <v>247</v>
      </c>
      <c r="B120" s="29" t="s">
        <v>397</v>
      </c>
      <c r="C120" s="13">
        <f t="shared" ref="C120:E120" si="89">SUM(C121)</f>
        <v>3785000</v>
      </c>
      <c r="D120" s="13">
        <f t="shared" si="89"/>
        <v>200000</v>
      </c>
      <c r="E120" s="13">
        <f t="shared" si="89"/>
        <v>200000</v>
      </c>
    </row>
    <row r="121" spans="1:5" ht="84.75" customHeight="1" x14ac:dyDescent="0.25">
      <c r="A121" s="12" t="s">
        <v>75</v>
      </c>
      <c r="B121" s="29" t="s">
        <v>397</v>
      </c>
      <c r="C121" s="13">
        <f>200000+3018000+567000</f>
        <v>3785000</v>
      </c>
      <c r="D121" s="13">
        <v>200000</v>
      </c>
      <c r="E121" s="13">
        <v>200000</v>
      </c>
    </row>
    <row r="122" spans="1:5" ht="64.5" customHeight="1" x14ac:dyDescent="0.25">
      <c r="A122" s="12" t="s">
        <v>246</v>
      </c>
      <c r="B122" s="29" t="s">
        <v>398</v>
      </c>
      <c r="C122" s="13">
        <f t="shared" ref="C122" si="90">SUM(C123+C124)</f>
        <v>1194000</v>
      </c>
      <c r="D122" s="13">
        <f t="shared" ref="D122" si="91">SUM(D123+D124)</f>
        <v>270000</v>
      </c>
      <c r="E122" s="13">
        <f t="shared" ref="E122" si="92">SUM(E123+E124)</f>
        <v>270000</v>
      </c>
    </row>
    <row r="123" spans="1:5" ht="66" customHeight="1" x14ac:dyDescent="0.25">
      <c r="A123" s="12" t="s">
        <v>60</v>
      </c>
      <c r="B123" s="29" t="s">
        <v>398</v>
      </c>
      <c r="C123" s="13">
        <f>200000+70000+256000+106000</f>
        <v>632000</v>
      </c>
      <c r="D123" s="13">
        <v>200000</v>
      </c>
      <c r="E123" s="13">
        <v>200000</v>
      </c>
    </row>
    <row r="124" spans="1:5" ht="71.25" customHeight="1" x14ac:dyDescent="0.25">
      <c r="A124" s="12" t="s">
        <v>56</v>
      </c>
      <c r="B124" s="29" t="s">
        <v>398</v>
      </c>
      <c r="C124" s="13">
        <f>70000+492000</f>
        <v>562000</v>
      </c>
      <c r="D124" s="13">
        <v>70000</v>
      </c>
      <c r="E124" s="13">
        <v>70000</v>
      </c>
    </row>
    <row r="125" spans="1:5" ht="94.5" customHeight="1" x14ac:dyDescent="0.25">
      <c r="A125" s="12" t="s">
        <v>456</v>
      </c>
      <c r="B125" s="29" t="s">
        <v>457</v>
      </c>
      <c r="C125" s="13">
        <f>C126</f>
        <v>440855</v>
      </c>
      <c r="D125" s="13"/>
      <c r="E125" s="13"/>
    </row>
    <row r="126" spans="1:5" ht="105" customHeight="1" x14ac:dyDescent="0.25">
      <c r="A126" s="12" t="s">
        <v>455</v>
      </c>
      <c r="B126" s="29" t="s">
        <v>454</v>
      </c>
      <c r="C126" s="13">
        <f>C127</f>
        <v>440855</v>
      </c>
      <c r="D126" s="13"/>
      <c r="E126" s="13"/>
    </row>
    <row r="127" spans="1:5" ht="92.25" customHeight="1" x14ac:dyDescent="0.25">
      <c r="A127" s="12" t="s">
        <v>81</v>
      </c>
      <c r="B127" s="29" t="s">
        <v>82</v>
      </c>
      <c r="C127" s="13">
        <f>35355+266500+139000</f>
        <v>440855</v>
      </c>
      <c r="D127" s="13">
        <v>0</v>
      </c>
      <c r="E127" s="13">
        <v>0</v>
      </c>
    </row>
    <row r="128" spans="1:5" ht="31.5" x14ac:dyDescent="0.25">
      <c r="A128" s="9" t="s">
        <v>32</v>
      </c>
      <c r="B128" s="28" t="s">
        <v>33</v>
      </c>
      <c r="C128" s="11">
        <f>C129+C166+C169+C173</f>
        <v>2042455</v>
      </c>
      <c r="D128" s="11">
        <f>D129+D166+D169+D173</f>
        <v>36725</v>
      </c>
      <c r="E128" s="11">
        <f>E129+E166+E169+E173</f>
        <v>36725</v>
      </c>
    </row>
    <row r="129" spans="1:5" ht="51" customHeight="1" x14ac:dyDescent="0.25">
      <c r="A129" s="12" t="s">
        <v>167</v>
      </c>
      <c r="B129" s="29" t="s">
        <v>168</v>
      </c>
      <c r="C129" s="11">
        <f>C130+C133+C137+C142+C145+C148+C150+C153+C161+C155+C158</f>
        <v>195125</v>
      </c>
      <c r="D129" s="11">
        <f>D130+D133+D137+D142+D145+D148+D150+D161</f>
        <v>36725</v>
      </c>
      <c r="E129" s="11">
        <f>E130+E133+E137+E142+E145+E148+E150+E161</f>
        <v>36725</v>
      </c>
    </row>
    <row r="130" spans="1:5" ht="81" customHeight="1" x14ac:dyDescent="0.25">
      <c r="A130" s="12" t="s">
        <v>252</v>
      </c>
      <c r="B130" s="29" t="s">
        <v>399</v>
      </c>
      <c r="C130" s="13">
        <f t="shared" ref="C130:E130" si="93">SUM(C131)</f>
        <v>4200</v>
      </c>
      <c r="D130" s="13">
        <f t="shared" si="93"/>
        <v>4200</v>
      </c>
      <c r="E130" s="13">
        <f t="shared" si="93"/>
        <v>4200</v>
      </c>
    </row>
    <row r="131" spans="1:5" ht="113.25" customHeight="1" x14ac:dyDescent="0.25">
      <c r="A131" s="12" t="s">
        <v>248</v>
      </c>
      <c r="B131" s="29" t="s">
        <v>400</v>
      </c>
      <c r="C131" s="13">
        <f t="shared" ref="C131:E131" si="94">SUM(C132)</f>
        <v>4200</v>
      </c>
      <c r="D131" s="13">
        <f t="shared" si="94"/>
        <v>4200</v>
      </c>
      <c r="E131" s="13">
        <f t="shared" si="94"/>
        <v>4200</v>
      </c>
    </row>
    <row r="132" spans="1:5" ht="114.75" customHeight="1" x14ac:dyDescent="0.25">
      <c r="A132" s="12" t="s">
        <v>113</v>
      </c>
      <c r="B132" s="29" t="s">
        <v>401</v>
      </c>
      <c r="C132" s="13">
        <v>4200</v>
      </c>
      <c r="D132" s="13">
        <v>4200</v>
      </c>
      <c r="E132" s="13">
        <v>4200</v>
      </c>
    </row>
    <row r="133" spans="1:5" ht="111.75" customHeight="1" x14ac:dyDescent="0.25">
      <c r="A133" s="12" t="s">
        <v>253</v>
      </c>
      <c r="B133" s="29" t="s">
        <v>402</v>
      </c>
      <c r="C133" s="13">
        <f t="shared" ref="C133:E133" si="95">SUM(C134)</f>
        <v>34900</v>
      </c>
      <c r="D133" s="13">
        <f t="shared" si="95"/>
        <v>10700</v>
      </c>
      <c r="E133" s="13">
        <f t="shared" si="95"/>
        <v>10700</v>
      </c>
    </row>
    <row r="134" spans="1:5" ht="145.5" customHeight="1" x14ac:dyDescent="0.25">
      <c r="A134" s="12" t="s">
        <v>249</v>
      </c>
      <c r="B134" s="29" t="s">
        <v>403</v>
      </c>
      <c r="C134" s="13">
        <f t="shared" ref="C134:E134" si="96">SUM(C135+C136)</f>
        <v>34900</v>
      </c>
      <c r="D134" s="13">
        <f t="shared" si="96"/>
        <v>10700</v>
      </c>
      <c r="E134" s="13">
        <f t="shared" si="96"/>
        <v>10700</v>
      </c>
    </row>
    <row r="135" spans="1:5" ht="145.5" customHeight="1" x14ac:dyDescent="0.25">
      <c r="A135" s="12" t="s">
        <v>114</v>
      </c>
      <c r="B135" s="29" t="s">
        <v>404</v>
      </c>
      <c r="C135" s="13">
        <v>4200</v>
      </c>
      <c r="D135" s="13">
        <v>4200</v>
      </c>
      <c r="E135" s="13">
        <v>4200</v>
      </c>
    </row>
    <row r="136" spans="1:5" ht="146.25" customHeight="1" x14ac:dyDescent="0.25">
      <c r="A136" s="12" t="s">
        <v>205</v>
      </c>
      <c r="B136" s="29" t="s">
        <v>404</v>
      </c>
      <c r="C136" s="13">
        <f>6500+6190+18010</f>
        <v>30700</v>
      </c>
      <c r="D136" s="13">
        <v>6500</v>
      </c>
      <c r="E136" s="13">
        <v>6500</v>
      </c>
    </row>
    <row r="137" spans="1:5" ht="84" customHeight="1" x14ac:dyDescent="0.25">
      <c r="A137" s="12" t="s">
        <v>317</v>
      </c>
      <c r="B137" s="29" t="s">
        <v>405</v>
      </c>
      <c r="C137" s="13">
        <f>SUM(C138)+C140</f>
        <v>13494</v>
      </c>
      <c r="D137" s="13">
        <f t="shared" ref="D137:E137" si="97">SUM(D138)</f>
        <v>1250</v>
      </c>
      <c r="E137" s="13">
        <f t="shared" si="97"/>
        <v>1250</v>
      </c>
    </row>
    <row r="138" spans="1:5" ht="127.5" customHeight="1" x14ac:dyDescent="0.25">
      <c r="A138" s="12" t="s">
        <v>316</v>
      </c>
      <c r="B138" s="29" t="s">
        <v>315</v>
      </c>
      <c r="C138" s="13">
        <f t="shared" ref="C138:E138" si="98">SUM(C139)</f>
        <v>8494</v>
      </c>
      <c r="D138" s="13">
        <f t="shared" si="98"/>
        <v>1250</v>
      </c>
      <c r="E138" s="13">
        <f t="shared" si="98"/>
        <v>1250</v>
      </c>
    </row>
    <row r="139" spans="1:5" ht="123.75" customHeight="1" x14ac:dyDescent="0.25">
      <c r="A139" s="12" t="s">
        <v>314</v>
      </c>
      <c r="B139" s="29" t="s">
        <v>315</v>
      </c>
      <c r="C139" s="13">
        <f>1250+7244</f>
        <v>8494</v>
      </c>
      <c r="D139" s="13">
        <v>1250</v>
      </c>
      <c r="E139" s="13">
        <v>1250</v>
      </c>
    </row>
    <row r="140" spans="1:5" ht="122.25" customHeight="1" x14ac:dyDescent="0.25">
      <c r="A140" s="12" t="s">
        <v>448</v>
      </c>
      <c r="B140" s="29" t="s">
        <v>447</v>
      </c>
      <c r="C140" s="13">
        <f>C141</f>
        <v>5000</v>
      </c>
      <c r="D140" s="13"/>
      <c r="E140" s="13"/>
    </row>
    <row r="141" spans="1:5" ht="123.75" customHeight="1" x14ac:dyDescent="0.25">
      <c r="A141" s="12" t="s">
        <v>449</v>
      </c>
      <c r="B141" s="29" t="s">
        <v>447</v>
      </c>
      <c r="C141" s="13">
        <v>5000</v>
      </c>
      <c r="D141" s="13"/>
      <c r="E141" s="13"/>
    </row>
    <row r="142" spans="1:5" ht="96.75" customHeight="1" x14ac:dyDescent="0.25">
      <c r="A142" s="12" t="s">
        <v>321</v>
      </c>
      <c r="B142" s="29" t="s">
        <v>406</v>
      </c>
      <c r="C142" s="13">
        <f t="shared" ref="C142:E142" si="99">SUM(C143)</f>
        <v>15000</v>
      </c>
      <c r="D142" s="13">
        <f t="shared" si="99"/>
        <v>1250</v>
      </c>
      <c r="E142" s="13">
        <f t="shared" si="99"/>
        <v>1250</v>
      </c>
    </row>
    <row r="143" spans="1:5" ht="126.75" customHeight="1" x14ac:dyDescent="0.25">
      <c r="A143" s="12" t="s">
        <v>319</v>
      </c>
      <c r="B143" s="29" t="s">
        <v>320</v>
      </c>
      <c r="C143" s="13">
        <f t="shared" ref="C143:E143" si="100">SUM(C144)</f>
        <v>15000</v>
      </c>
      <c r="D143" s="13">
        <f t="shared" si="100"/>
        <v>1250</v>
      </c>
      <c r="E143" s="13">
        <f t="shared" si="100"/>
        <v>1250</v>
      </c>
    </row>
    <row r="144" spans="1:5" ht="131.25" customHeight="1" x14ac:dyDescent="0.25">
      <c r="A144" s="12" t="s">
        <v>318</v>
      </c>
      <c r="B144" s="29" t="s">
        <v>320</v>
      </c>
      <c r="C144" s="13">
        <f>1250+13750</f>
        <v>15000</v>
      </c>
      <c r="D144" s="13">
        <v>1250</v>
      </c>
      <c r="E144" s="13">
        <v>1250</v>
      </c>
    </row>
    <row r="145" spans="1:5" ht="84" customHeight="1" x14ac:dyDescent="0.25">
      <c r="A145" s="12" t="s">
        <v>254</v>
      </c>
      <c r="B145" s="29" t="s">
        <v>407</v>
      </c>
      <c r="C145" s="13">
        <f t="shared" ref="C145:E145" si="101">SUM(C146)</f>
        <v>4200</v>
      </c>
      <c r="D145" s="13">
        <f t="shared" si="101"/>
        <v>4200</v>
      </c>
      <c r="E145" s="13">
        <f t="shared" si="101"/>
        <v>4200</v>
      </c>
    </row>
    <row r="146" spans="1:5" ht="111.75" customHeight="1" x14ac:dyDescent="0.25">
      <c r="A146" s="12" t="s">
        <v>250</v>
      </c>
      <c r="B146" s="29" t="s">
        <v>408</v>
      </c>
      <c r="C146" s="13">
        <f t="shared" ref="C146:E146" si="102">SUM(C147)</f>
        <v>4200</v>
      </c>
      <c r="D146" s="13">
        <f t="shared" si="102"/>
        <v>4200</v>
      </c>
      <c r="E146" s="13">
        <f t="shared" si="102"/>
        <v>4200</v>
      </c>
    </row>
    <row r="147" spans="1:5" ht="110.25" customHeight="1" x14ac:dyDescent="0.25">
      <c r="A147" s="12" t="s">
        <v>115</v>
      </c>
      <c r="B147" s="29" t="s">
        <v>409</v>
      </c>
      <c r="C147" s="13">
        <v>4200</v>
      </c>
      <c r="D147" s="13">
        <v>4200</v>
      </c>
      <c r="E147" s="13">
        <v>4200</v>
      </c>
    </row>
    <row r="148" spans="1:5" ht="112.5" customHeight="1" x14ac:dyDescent="0.25">
      <c r="A148" s="12" t="s">
        <v>345</v>
      </c>
      <c r="B148" s="29" t="s">
        <v>410</v>
      </c>
      <c r="C148" s="13">
        <f t="shared" ref="C148:E148" si="103">SUM(C149)</f>
        <v>19881</v>
      </c>
      <c r="D148" s="13">
        <f t="shared" si="103"/>
        <v>125</v>
      </c>
      <c r="E148" s="13">
        <f t="shared" si="103"/>
        <v>125</v>
      </c>
    </row>
    <row r="149" spans="1:5" ht="141" customHeight="1" x14ac:dyDescent="0.25">
      <c r="A149" s="12" t="s">
        <v>344</v>
      </c>
      <c r="B149" s="29" t="s">
        <v>411</v>
      </c>
      <c r="C149" s="13">
        <f>125+19756</f>
        <v>19881</v>
      </c>
      <c r="D149" s="13">
        <v>125</v>
      </c>
      <c r="E149" s="13">
        <v>125</v>
      </c>
    </row>
    <row r="150" spans="1:5" ht="51.75" hidden="1" customHeight="1" x14ac:dyDescent="0.25">
      <c r="A150" s="12" t="s">
        <v>181</v>
      </c>
      <c r="B150" s="29" t="s">
        <v>182</v>
      </c>
      <c r="C150" s="13">
        <f t="shared" ref="C150:E151" si="104">SUM(C151)</f>
        <v>0</v>
      </c>
      <c r="D150" s="13">
        <f t="shared" si="104"/>
        <v>0</v>
      </c>
      <c r="E150" s="13">
        <f t="shared" si="104"/>
        <v>0</v>
      </c>
    </row>
    <row r="151" spans="1:5" ht="38.25" hidden="1" customHeight="1" x14ac:dyDescent="0.25">
      <c r="A151" s="12" t="s">
        <v>183</v>
      </c>
      <c r="B151" s="29" t="s">
        <v>184</v>
      </c>
      <c r="C151" s="13">
        <f t="shared" si="104"/>
        <v>0</v>
      </c>
      <c r="D151" s="13">
        <f t="shared" si="104"/>
        <v>0</v>
      </c>
      <c r="E151" s="13">
        <f t="shared" si="104"/>
        <v>0</v>
      </c>
    </row>
    <row r="152" spans="1:5" ht="67.5" hidden="1" customHeight="1" x14ac:dyDescent="0.25">
      <c r="A152" s="12" t="s">
        <v>111</v>
      </c>
      <c r="B152" s="29" t="s">
        <v>112</v>
      </c>
      <c r="C152" s="13">
        <v>0</v>
      </c>
      <c r="D152" s="13">
        <v>0</v>
      </c>
      <c r="E152" s="13">
        <v>0</v>
      </c>
    </row>
    <row r="153" spans="1:5" ht="188.25" customHeight="1" x14ac:dyDescent="0.25">
      <c r="A153" s="12" t="s">
        <v>451</v>
      </c>
      <c r="B153" s="29" t="s">
        <v>450</v>
      </c>
      <c r="C153" s="13">
        <f>C154</f>
        <v>1850</v>
      </c>
      <c r="D153" s="13"/>
      <c r="E153" s="13"/>
    </row>
    <row r="154" spans="1:5" ht="183.75" customHeight="1" x14ac:dyDescent="0.25">
      <c r="A154" s="12" t="s">
        <v>453</v>
      </c>
      <c r="B154" s="29" t="s">
        <v>450</v>
      </c>
      <c r="C154" s="13">
        <v>1850</v>
      </c>
      <c r="D154" s="13"/>
      <c r="E154" s="13"/>
    </row>
    <row r="155" spans="1:5" ht="102" customHeight="1" x14ac:dyDescent="0.25">
      <c r="A155" s="12" t="s">
        <v>461</v>
      </c>
      <c r="B155" s="29" t="s">
        <v>462</v>
      </c>
      <c r="C155" s="13">
        <f>C156</f>
        <v>600</v>
      </c>
      <c r="D155" s="13"/>
      <c r="E155" s="13"/>
    </row>
    <row r="156" spans="1:5" ht="138" customHeight="1" x14ac:dyDescent="0.25">
      <c r="A156" s="12" t="s">
        <v>459</v>
      </c>
      <c r="B156" s="29" t="s">
        <v>458</v>
      </c>
      <c r="C156" s="13">
        <f>C157</f>
        <v>600</v>
      </c>
      <c r="D156" s="13"/>
      <c r="E156" s="13"/>
    </row>
    <row r="157" spans="1:5" ht="133.5" customHeight="1" x14ac:dyDescent="0.25">
      <c r="A157" s="12" t="s">
        <v>460</v>
      </c>
      <c r="B157" s="29" t="s">
        <v>458</v>
      </c>
      <c r="C157" s="13">
        <v>600</v>
      </c>
      <c r="D157" s="13"/>
      <c r="E157" s="13"/>
    </row>
    <row r="158" spans="1:5" ht="102" customHeight="1" x14ac:dyDescent="0.25">
      <c r="A158" s="12" t="s">
        <v>181</v>
      </c>
      <c r="B158" s="29" t="s">
        <v>182</v>
      </c>
      <c r="C158" s="13">
        <f>C159</f>
        <v>10500</v>
      </c>
      <c r="D158" s="13"/>
      <c r="E158" s="13"/>
    </row>
    <row r="159" spans="1:5" ht="133.5" customHeight="1" x14ac:dyDescent="0.25">
      <c r="A159" s="12" t="s">
        <v>183</v>
      </c>
      <c r="B159" s="29" t="s">
        <v>184</v>
      </c>
      <c r="C159" s="13">
        <f>C160</f>
        <v>10500</v>
      </c>
      <c r="D159" s="13"/>
      <c r="E159" s="13"/>
    </row>
    <row r="160" spans="1:5" ht="133.5" customHeight="1" x14ac:dyDescent="0.25">
      <c r="A160" s="12" t="s">
        <v>463</v>
      </c>
      <c r="B160" s="29" t="s">
        <v>184</v>
      </c>
      <c r="C160" s="13">
        <v>10500</v>
      </c>
      <c r="D160" s="13"/>
      <c r="E160" s="13"/>
    </row>
    <row r="161" spans="1:5" ht="99" customHeight="1" x14ac:dyDescent="0.25">
      <c r="A161" s="12" t="s">
        <v>255</v>
      </c>
      <c r="B161" s="29" t="s">
        <v>412</v>
      </c>
      <c r="C161" s="13">
        <f t="shared" ref="C161:E161" si="105">SUM(C162)</f>
        <v>90500</v>
      </c>
      <c r="D161" s="13">
        <f t="shared" si="105"/>
        <v>15000</v>
      </c>
      <c r="E161" s="13">
        <f t="shared" si="105"/>
        <v>15000</v>
      </c>
    </row>
    <row r="162" spans="1:5" ht="130.5" customHeight="1" x14ac:dyDescent="0.25">
      <c r="A162" s="12" t="s">
        <v>251</v>
      </c>
      <c r="B162" s="29" t="s">
        <v>413</v>
      </c>
      <c r="C162" s="13">
        <f t="shared" ref="C162:E162" si="106">C163+C164</f>
        <v>90500</v>
      </c>
      <c r="D162" s="13">
        <f t="shared" si="106"/>
        <v>15000</v>
      </c>
      <c r="E162" s="13">
        <f t="shared" si="106"/>
        <v>15000</v>
      </c>
    </row>
    <row r="163" spans="1:5" ht="129" customHeight="1" x14ac:dyDescent="0.25">
      <c r="A163" s="12" t="s">
        <v>116</v>
      </c>
      <c r="B163" s="29" t="s">
        <v>414</v>
      </c>
      <c r="C163" s="13">
        <v>4200</v>
      </c>
      <c r="D163" s="13">
        <v>4200</v>
      </c>
      <c r="E163" s="13">
        <v>4200</v>
      </c>
    </row>
    <row r="164" spans="1:5" ht="134.25" customHeight="1" x14ac:dyDescent="0.25">
      <c r="A164" s="12" t="s">
        <v>123</v>
      </c>
      <c r="B164" s="29" t="s">
        <v>413</v>
      </c>
      <c r="C164" s="13">
        <f>10800+19100+36580+19820</f>
        <v>86300</v>
      </c>
      <c r="D164" s="13">
        <v>10800</v>
      </c>
      <c r="E164" s="13">
        <v>10800</v>
      </c>
    </row>
    <row r="165" spans="1:5" ht="64.5" hidden="1" customHeight="1" x14ac:dyDescent="0.25">
      <c r="A165" s="12" t="s">
        <v>123</v>
      </c>
      <c r="B165" s="29" t="s">
        <v>110</v>
      </c>
      <c r="C165" s="13">
        <v>0</v>
      </c>
      <c r="D165" s="13">
        <v>0</v>
      </c>
      <c r="E165" s="13">
        <v>0</v>
      </c>
    </row>
    <row r="166" spans="1:5" ht="42" hidden="1" customHeight="1" x14ac:dyDescent="0.25">
      <c r="A166" s="12" t="s">
        <v>257</v>
      </c>
      <c r="B166" s="29" t="s">
        <v>256</v>
      </c>
      <c r="C166" s="13">
        <f t="shared" ref="C166:E166" si="107">SUM(C167)</f>
        <v>0</v>
      </c>
      <c r="D166" s="13">
        <f t="shared" si="107"/>
        <v>0</v>
      </c>
      <c r="E166" s="13">
        <f t="shared" si="107"/>
        <v>0</v>
      </c>
    </row>
    <row r="167" spans="1:5" ht="38.25" hidden="1" customHeight="1" x14ac:dyDescent="0.25">
      <c r="A167" s="12" t="s">
        <v>258</v>
      </c>
      <c r="B167" s="29" t="s">
        <v>259</v>
      </c>
      <c r="C167" s="13">
        <f t="shared" ref="C167:E167" si="108">C168</f>
        <v>0</v>
      </c>
      <c r="D167" s="13">
        <f t="shared" si="108"/>
        <v>0</v>
      </c>
      <c r="E167" s="13">
        <f t="shared" si="108"/>
        <v>0</v>
      </c>
    </row>
    <row r="168" spans="1:5" ht="51.75" hidden="1" customHeight="1" x14ac:dyDescent="0.25">
      <c r="A168" s="12" t="s">
        <v>206</v>
      </c>
      <c r="B168" s="29" t="s">
        <v>207</v>
      </c>
      <c r="C168" s="13">
        <v>0</v>
      </c>
      <c r="D168" s="13">
        <v>0</v>
      </c>
      <c r="E168" s="13">
        <v>0</v>
      </c>
    </row>
    <row r="169" spans="1:5" ht="59.25" hidden="1" customHeight="1" x14ac:dyDescent="0.25">
      <c r="A169" s="12" t="s">
        <v>260</v>
      </c>
      <c r="B169" s="29" t="s">
        <v>261</v>
      </c>
      <c r="C169" s="13">
        <f t="shared" ref="C169:E170" si="109">SUM(C170)</f>
        <v>0</v>
      </c>
      <c r="D169" s="13">
        <f t="shared" si="109"/>
        <v>0</v>
      </c>
      <c r="E169" s="13">
        <f t="shared" si="109"/>
        <v>0</v>
      </c>
    </row>
    <row r="170" spans="1:5" ht="45.75" hidden="1" customHeight="1" x14ac:dyDescent="0.25">
      <c r="A170" s="12" t="s">
        <v>169</v>
      </c>
      <c r="B170" s="29" t="s">
        <v>170</v>
      </c>
      <c r="C170" s="13">
        <f t="shared" si="109"/>
        <v>0</v>
      </c>
      <c r="D170" s="13">
        <f t="shared" si="109"/>
        <v>0</v>
      </c>
      <c r="E170" s="13">
        <f t="shared" si="109"/>
        <v>0</v>
      </c>
    </row>
    <row r="171" spans="1:5" ht="56.25" hidden="1" customHeight="1" x14ac:dyDescent="0.25">
      <c r="A171" s="12" t="s">
        <v>266</v>
      </c>
      <c r="B171" s="31" t="s">
        <v>126</v>
      </c>
      <c r="C171" s="13">
        <f t="shared" ref="C171:E171" si="110">SUM(C172)</f>
        <v>0</v>
      </c>
      <c r="D171" s="13">
        <f t="shared" si="110"/>
        <v>0</v>
      </c>
      <c r="E171" s="13">
        <f t="shared" si="110"/>
        <v>0</v>
      </c>
    </row>
    <row r="172" spans="1:5" ht="47.25" hidden="1" customHeight="1" x14ac:dyDescent="0.25">
      <c r="A172" s="12" t="s">
        <v>125</v>
      </c>
      <c r="B172" s="31" t="s">
        <v>126</v>
      </c>
      <c r="C172" s="13">
        <v>0</v>
      </c>
      <c r="D172" s="13">
        <v>0</v>
      </c>
      <c r="E172" s="13">
        <v>0</v>
      </c>
    </row>
    <row r="173" spans="1:5" ht="57.75" customHeight="1" x14ac:dyDescent="0.25">
      <c r="A173" s="12" t="s">
        <v>262</v>
      </c>
      <c r="B173" s="31" t="s">
        <v>263</v>
      </c>
      <c r="C173" s="13">
        <f>C174+C187+C184+C177</f>
        <v>1847330</v>
      </c>
      <c r="D173" s="13">
        <f t="shared" ref="D173:E173" si="111">D174+D187+D184</f>
        <v>0</v>
      </c>
      <c r="E173" s="13">
        <f t="shared" si="111"/>
        <v>0</v>
      </c>
    </row>
    <row r="174" spans="1:5" ht="76.5" customHeight="1" x14ac:dyDescent="0.25">
      <c r="A174" s="12" t="s">
        <v>172</v>
      </c>
      <c r="B174" s="31" t="s">
        <v>173</v>
      </c>
      <c r="C174" s="13">
        <f>SUM(C175)</f>
        <v>8000</v>
      </c>
      <c r="D174" s="13">
        <f t="shared" ref="D174:E174" si="112">SUM(D175)</f>
        <v>0</v>
      </c>
      <c r="E174" s="13">
        <f t="shared" si="112"/>
        <v>0</v>
      </c>
    </row>
    <row r="175" spans="1:5" ht="93" customHeight="1" x14ac:dyDescent="0.25">
      <c r="A175" s="12" t="s">
        <v>265</v>
      </c>
      <c r="B175" s="31" t="s">
        <v>264</v>
      </c>
      <c r="C175" s="13">
        <f t="shared" ref="C175:E175" si="113">SUM(C176)</f>
        <v>8000</v>
      </c>
      <c r="D175" s="13">
        <f t="shared" si="113"/>
        <v>0</v>
      </c>
      <c r="E175" s="13">
        <f t="shared" si="113"/>
        <v>0</v>
      </c>
    </row>
    <row r="176" spans="1:5" ht="91.5" customHeight="1" x14ac:dyDescent="0.25">
      <c r="A176" s="12" t="s">
        <v>452</v>
      </c>
      <c r="B176" s="31" t="s">
        <v>264</v>
      </c>
      <c r="C176" s="13">
        <v>8000</v>
      </c>
      <c r="D176" s="13">
        <v>0</v>
      </c>
      <c r="E176" s="13">
        <v>0</v>
      </c>
    </row>
    <row r="177" spans="1:2453" ht="127.5" customHeight="1" x14ac:dyDescent="0.25">
      <c r="A177" s="12" t="s">
        <v>171</v>
      </c>
      <c r="B177" s="31" t="s">
        <v>464</v>
      </c>
      <c r="C177" s="13">
        <v>1823330</v>
      </c>
      <c r="D177" s="13">
        <f t="shared" ref="D177" si="114">D178+D179+D179+D180+D181+D182+D183</f>
        <v>0</v>
      </c>
      <c r="E177" s="13">
        <f t="shared" ref="E177" si="115">E178+E179+E179+E180+E181+E182+E183</f>
        <v>0</v>
      </c>
    </row>
    <row r="178" spans="1:2453" ht="144" hidden="1" customHeight="1" x14ac:dyDescent="0.25">
      <c r="A178" s="19" t="s">
        <v>120</v>
      </c>
      <c r="B178" s="31" t="s">
        <v>464</v>
      </c>
      <c r="C178" s="13">
        <v>0</v>
      </c>
      <c r="D178" s="13">
        <v>0</v>
      </c>
      <c r="E178" s="13">
        <v>0</v>
      </c>
    </row>
    <row r="179" spans="1:2453" ht="153.75" hidden="1" customHeight="1" x14ac:dyDescent="0.25">
      <c r="A179" s="19" t="s">
        <v>208</v>
      </c>
      <c r="B179" s="31" t="s">
        <v>464</v>
      </c>
      <c r="C179" s="13"/>
      <c r="D179" s="13"/>
      <c r="E179" s="13"/>
    </row>
    <row r="180" spans="1:2453" ht="133.5" customHeight="1" x14ac:dyDescent="0.25">
      <c r="A180" s="19" t="s">
        <v>465</v>
      </c>
      <c r="B180" s="31" t="s">
        <v>464</v>
      </c>
      <c r="C180" s="13">
        <v>1823330</v>
      </c>
      <c r="D180" s="13">
        <v>0</v>
      </c>
      <c r="E180" s="13">
        <v>0</v>
      </c>
    </row>
    <row r="181" spans="1:2453" ht="34.5" hidden="1" customHeight="1" x14ac:dyDescent="0.25">
      <c r="A181" s="19" t="s">
        <v>174</v>
      </c>
      <c r="B181" s="29" t="s">
        <v>210</v>
      </c>
      <c r="C181" s="13">
        <v>0</v>
      </c>
      <c r="D181" s="13">
        <v>0</v>
      </c>
      <c r="E181" s="13">
        <v>0</v>
      </c>
    </row>
    <row r="182" spans="1:2453" ht="43.5" hidden="1" customHeight="1" x14ac:dyDescent="0.25">
      <c r="A182" s="19" t="s">
        <v>176</v>
      </c>
      <c r="B182" s="29" t="s">
        <v>210</v>
      </c>
      <c r="C182" s="13">
        <v>0</v>
      </c>
      <c r="D182" s="13">
        <v>0</v>
      </c>
      <c r="E182" s="13">
        <v>0</v>
      </c>
    </row>
    <row r="183" spans="1:2453" ht="73.5" hidden="1" customHeight="1" x14ac:dyDescent="0.25">
      <c r="A183" s="19" t="s">
        <v>177</v>
      </c>
      <c r="B183" s="29" t="s">
        <v>210</v>
      </c>
      <c r="C183" s="13">
        <v>0</v>
      </c>
      <c r="D183" s="13">
        <v>0</v>
      </c>
      <c r="E183" s="13">
        <v>0</v>
      </c>
    </row>
    <row r="184" spans="1:2453" ht="117.75" customHeight="1" x14ac:dyDescent="0.25">
      <c r="A184" s="19" t="s">
        <v>267</v>
      </c>
      <c r="B184" s="29" t="s">
        <v>268</v>
      </c>
      <c r="C184" s="13">
        <f>C185</f>
        <v>16000</v>
      </c>
      <c r="D184" s="13"/>
      <c r="E184" s="13"/>
    </row>
    <row r="185" spans="1:2453" ht="122.25" customHeight="1" x14ac:dyDescent="0.25">
      <c r="A185" s="19" t="s">
        <v>178</v>
      </c>
      <c r="B185" s="29" t="s">
        <v>179</v>
      </c>
      <c r="C185" s="13">
        <f t="shared" ref="C185:E185" si="116">SUM(C186)</f>
        <v>16000</v>
      </c>
      <c r="D185" s="13">
        <f t="shared" si="116"/>
        <v>0</v>
      </c>
      <c r="E185" s="13">
        <f t="shared" si="116"/>
        <v>0</v>
      </c>
    </row>
    <row r="186" spans="1:2453" ht="133.5" customHeight="1" x14ac:dyDescent="0.25">
      <c r="A186" s="19" t="s">
        <v>180</v>
      </c>
      <c r="B186" s="29" t="s">
        <v>179</v>
      </c>
      <c r="C186" s="13">
        <v>16000</v>
      </c>
      <c r="D186" s="13">
        <v>0</v>
      </c>
      <c r="E186" s="13">
        <v>0</v>
      </c>
    </row>
    <row r="187" spans="1:2453" ht="60.75" hidden="1" customHeight="1" x14ac:dyDescent="0.25">
      <c r="A187" s="19" t="s">
        <v>270</v>
      </c>
      <c r="B187" s="29" t="s">
        <v>175</v>
      </c>
      <c r="C187" s="13">
        <f t="shared" ref="C187:E187" si="117">SUM(C188)</f>
        <v>0</v>
      </c>
      <c r="D187" s="13">
        <f t="shared" si="117"/>
        <v>0</v>
      </c>
      <c r="E187" s="13">
        <f t="shared" si="117"/>
        <v>0</v>
      </c>
    </row>
    <row r="188" spans="1:2453" ht="66" hidden="1" customHeight="1" x14ac:dyDescent="0.25">
      <c r="A188" s="19" t="s">
        <v>269</v>
      </c>
      <c r="B188" s="31" t="s">
        <v>124</v>
      </c>
      <c r="C188" s="13">
        <f t="shared" ref="C188:E188" si="118">SUM(C189)</f>
        <v>0</v>
      </c>
      <c r="D188" s="13">
        <f t="shared" si="118"/>
        <v>0</v>
      </c>
      <c r="E188" s="13">
        <f t="shared" si="118"/>
        <v>0</v>
      </c>
    </row>
    <row r="189" spans="1:2453" ht="117.75" hidden="1" customHeight="1" x14ac:dyDescent="0.25">
      <c r="A189" s="19" t="s">
        <v>346</v>
      </c>
      <c r="B189" s="31" t="s">
        <v>124</v>
      </c>
      <c r="C189" s="13">
        <v>0</v>
      </c>
      <c r="D189" s="13">
        <v>0</v>
      </c>
      <c r="E189" s="13">
        <v>0</v>
      </c>
    </row>
    <row r="190" spans="1:2453" ht="23.25" customHeight="1" x14ac:dyDescent="0.25">
      <c r="A190" s="21" t="s">
        <v>271</v>
      </c>
      <c r="B190" s="32" t="s">
        <v>415</v>
      </c>
      <c r="C190" s="11">
        <f t="shared" ref="C190:E190" si="119">SUM(C191)</f>
        <v>291090</v>
      </c>
      <c r="D190" s="11">
        <f t="shared" si="119"/>
        <v>224640</v>
      </c>
      <c r="E190" s="11">
        <f t="shared" si="119"/>
        <v>224640</v>
      </c>
    </row>
    <row r="191" spans="1:2453" ht="20.25" customHeight="1" x14ac:dyDescent="0.25">
      <c r="A191" s="22" t="s">
        <v>272</v>
      </c>
      <c r="B191" s="31" t="s">
        <v>416</v>
      </c>
      <c r="C191" s="13">
        <f t="shared" ref="C191:E191" si="120">SUM(C192)</f>
        <v>291090</v>
      </c>
      <c r="D191" s="13">
        <f t="shared" si="120"/>
        <v>224640</v>
      </c>
      <c r="E191" s="13">
        <f t="shared" si="120"/>
        <v>224640</v>
      </c>
    </row>
    <row r="192" spans="1:2453" ht="34.5" customHeight="1" x14ac:dyDescent="0.25">
      <c r="A192" s="22" t="s">
        <v>67</v>
      </c>
      <c r="B192" s="29" t="s">
        <v>417</v>
      </c>
      <c r="C192" s="13">
        <f t="shared" ref="C192" si="121">SUM(C196)</f>
        <v>291090</v>
      </c>
      <c r="D192" s="13">
        <f t="shared" ref="D192" si="122">SUM(D196)</f>
        <v>224640</v>
      </c>
      <c r="E192" s="13">
        <f t="shared" ref="E192" si="123">SUM(E196)</f>
        <v>224640</v>
      </c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  <c r="FJ192" s="7"/>
      <c r="FK192" s="7"/>
      <c r="FL192" s="7"/>
      <c r="FM192" s="7"/>
      <c r="FN192" s="7"/>
      <c r="FO192" s="7"/>
      <c r="FP192" s="7"/>
      <c r="FQ192" s="7"/>
      <c r="FR192" s="7"/>
      <c r="FS192" s="7"/>
      <c r="FT192" s="7"/>
      <c r="FU192" s="7"/>
      <c r="FV192" s="7"/>
      <c r="FW192" s="7"/>
      <c r="FX192" s="7"/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  <c r="GN192" s="7"/>
      <c r="GO192" s="7"/>
      <c r="GP192" s="7"/>
      <c r="GQ192" s="7"/>
      <c r="GR192" s="7"/>
      <c r="GS192" s="7"/>
      <c r="GT192" s="7"/>
      <c r="GU192" s="7"/>
      <c r="GV192" s="7"/>
      <c r="GW192" s="7"/>
      <c r="GX192" s="7"/>
      <c r="GY192" s="7"/>
      <c r="GZ192" s="7"/>
      <c r="HA192" s="7"/>
      <c r="HB192" s="7"/>
      <c r="HC192" s="7"/>
      <c r="HD192" s="7"/>
      <c r="HE192" s="7"/>
      <c r="HF192" s="7"/>
      <c r="HG192" s="7"/>
      <c r="HH192" s="7"/>
      <c r="HI192" s="7"/>
      <c r="HJ192" s="7"/>
      <c r="HK192" s="7"/>
      <c r="HL192" s="7"/>
      <c r="HM192" s="7"/>
      <c r="HN192" s="7"/>
      <c r="HO192" s="7"/>
      <c r="HP192" s="7"/>
      <c r="HQ192" s="7"/>
      <c r="HR192" s="7"/>
      <c r="HS192" s="7"/>
      <c r="HT192" s="7"/>
      <c r="HU192" s="7"/>
      <c r="HV192" s="7"/>
      <c r="HW192" s="7"/>
      <c r="HX192" s="7"/>
      <c r="HY192" s="7"/>
      <c r="HZ192" s="7"/>
      <c r="IA192" s="7"/>
      <c r="IB192" s="7"/>
      <c r="IC192" s="7"/>
      <c r="ID192" s="7"/>
      <c r="IE192" s="7"/>
      <c r="IF192" s="7"/>
      <c r="IG192" s="7"/>
      <c r="IH192" s="7"/>
      <c r="II192" s="7"/>
      <c r="IJ192" s="7"/>
      <c r="IK192" s="7"/>
      <c r="IL192" s="7"/>
      <c r="IM192" s="7"/>
      <c r="IN192" s="7"/>
      <c r="IO192" s="7"/>
      <c r="IP192" s="7"/>
      <c r="IQ192" s="7"/>
      <c r="IR192" s="7"/>
      <c r="IS192" s="7"/>
      <c r="IT192" s="7"/>
      <c r="IU192" s="7"/>
      <c r="IV192" s="7"/>
      <c r="IW192" s="7"/>
      <c r="IX192" s="7"/>
      <c r="IY192" s="7"/>
      <c r="IZ192" s="7"/>
      <c r="JA192" s="7"/>
      <c r="JB192" s="7"/>
      <c r="JC192" s="7"/>
      <c r="JD192" s="7"/>
      <c r="JE192" s="7"/>
      <c r="JF192" s="7"/>
      <c r="JG192" s="7"/>
      <c r="JH192" s="7"/>
      <c r="JI192" s="7"/>
      <c r="JJ192" s="7"/>
      <c r="JK192" s="7"/>
      <c r="JL192" s="7"/>
      <c r="JM192" s="7"/>
      <c r="JN192" s="7"/>
      <c r="JO192" s="7"/>
      <c r="JP192" s="7"/>
      <c r="JQ192" s="7"/>
      <c r="JR192" s="7"/>
      <c r="JS192" s="7"/>
      <c r="JT192" s="7"/>
      <c r="JU192" s="7"/>
      <c r="JV192" s="7"/>
      <c r="JW192" s="7"/>
      <c r="JX192" s="7"/>
      <c r="JY192" s="7"/>
      <c r="JZ192" s="7"/>
      <c r="KA192" s="7"/>
      <c r="KB192" s="7"/>
      <c r="KC192" s="7"/>
      <c r="KD192" s="7"/>
      <c r="KE192" s="7"/>
      <c r="KF192" s="7"/>
      <c r="KG192" s="7"/>
      <c r="KH192" s="7"/>
      <c r="KI192" s="7"/>
      <c r="KJ192" s="7"/>
      <c r="KK192" s="7"/>
      <c r="KL192" s="7"/>
      <c r="KM192" s="7"/>
      <c r="KN192" s="7"/>
      <c r="KO192" s="7"/>
      <c r="KP192" s="7"/>
      <c r="KQ192" s="7"/>
      <c r="KR192" s="7"/>
      <c r="KS192" s="7"/>
      <c r="KT192" s="7"/>
      <c r="KU192" s="7"/>
      <c r="KV192" s="7"/>
      <c r="KW192" s="7"/>
      <c r="KX192" s="7"/>
      <c r="KY192" s="7"/>
      <c r="KZ192" s="7"/>
      <c r="LA192" s="7"/>
      <c r="LB192" s="7"/>
      <c r="LC192" s="7"/>
      <c r="LD192" s="7"/>
      <c r="LE192" s="7"/>
      <c r="LF192" s="7"/>
      <c r="LG192" s="7"/>
      <c r="LH192" s="7"/>
      <c r="LI192" s="7"/>
      <c r="LJ192" s="7"/>
      <c r="LK192" s="7"/>
      <c r="LL192" s="7"/>
      <c r="LM192" s="7"/>
      <c r="LN192" s="7"/>
      <c r="LO192" s="7"/>
      <c r="LP192" s="7"/>
      <c r="LQ192" s="7"/>
      <c r="LR192" s="7"/>
      <c r="LS192" s="7"/>
      <c r="LT192" s="7"/>
      <c r="LU192" s="7"/>
      <c r="LV192" s="7"/>
      <c r="LW192" s="7"/>
      <c r="LX192" s="7"/>
      <c r="LY192" s="7"/>
      <c r="LZ192" s="7"/>
      <c r="MA192" s="7"/>
      <c r="MB192" s="7"/>
      <c r="MC192" s="7"/>
      <c r="MD192" s="7"/>
      <c r="ME192" s="7"/>
      <c r="MF192" s="7"/>
      <c r="MG192" s="7"/>
      <c r="MH192" s="7"/>
      <c r="MI192" s="7"/>
      <c r="MJ192" s="7"/>
      <c r="MK192" s="7"/>
      <c r="ML192" s="7"/>
      <c r="MM192" s="7"/>
      <c r="MN192" s="7"/>
      <c r="MO192" s="7"/>
      <c r="MP192" s="7"/>
      <c r="MQ192" s="7"/>
      <c r="MR192" s="7"/>
      <c r="MS192" s="7"/>
      <c r="MT192" s="7"/>
      <c r="MU192" s="7"/>
      <c r="MV192" s="7"/>
      <c r="MW192" s="7"/>
      <c r="MX192" s="7"/>
      <c r="MY192" s="7"/>
      <c r="MZ192" s="7"/>
      <c r="NA192" s="7"/>
      <c r="NB192" s="7"/>
      <c r="NC192" s="7"/>
      <c r="ND192" s="7"/>
      <c r="NE192" s="7"/>
      <c r="NF192" s="7"/>
      <c r="NG192" s="7"/>
      <c r="NH192" s="7"/>
      <c r="NI192" s="7"/>
      <c r="NJ192" s="7"/>
      <c r="NK192" s="7"/>
      <c r="NL192" s="7"/>
      <c r="NM192" s="7"/>
      <c r="NN192" s="7"/>
      <c r="NO192" s="7"/>
      <c r="NP192" s="7"/>
      <c r="NQ192" s="7"/>
      <c r="NR192" s="7"/>
      <c r="NS192" s="7"/>
      <c r="NT192" s="7"/>
      <c r="NU192" s="7"/>
      <c r="NV192" s="7"/>
      <c r="NW192" s="7"/>
      <c r="NX192" s="7"/>
      <c r="NY192" s="7"/>
      <c r="NZ192" s="7"/>
      <c r="OA192" s="7"/>
      <c r="OB192" s="7"/>
      <c r="OC192" s="7"/>
      <c r="OD192" s="7"/>
      <c r="OE192" s="7"/>
      <c r="OF192" s="7"/>
      <c r="OG192" s="7"/>
      <c r="OH192" s="7"/>
      <c r="OI192" s="7"/>
      <c r="OJ192" s="7"/>
      <c r="OK192" s="7"/>
      <c r="OL192" s="7"/>
      <c r="OM192" s="7"/>
      <c r="ON192" s="7"/>
      <c r="OO192" s="7"/>
      <c r="OP192" s="7"/>
      <c r="OQ192" s="7"/>
      <c r="OR192" s="7"/>
      <c r="OS192" s="7"/>
      <c r="OT192" s="7"/>
      <c r="OU192" s="7"/>
      <c r="OV192" s="7"/>
      <c r="OW192" s="7"/>
      <c r="OX192" s="7"/>
      <c r="OY192" s="7"/>
      <c r="OZ192" s="7"/>
      <c r="PA192" s="7"/>
      <c r="PB192" s="7"/>
      <c r="PC192" s="7"/>
      <c r="PD192" s="7"/>
      <c r="PE192" s="7"/>
      <c r="PF192" s="7"/>
      <c r="PG192" s="7"/>
      <c r="PH192" s="7"/>
      <c r="PI192" s="7"/>
      <c r="PJ192" s="7"/>
      <c r="PK192" s="7"/>
      <c r="PL192" s="7"/>
      <c r="PM192" s="7"/>
      <c r="PN192" s="7"/>
      <c r="PO192" s="7"/>
      <c r="PP192" s="7"/>
      <c r="PQ192" s="7"/>
      <c r="PR192" s="7"/>
      <c r="PS192" s="7"/>
      <c r="PT192" s="7"/>
      <c r="PU192" s="7"/>
      <c r="PV192" s="7"/>
      <c r="PW192" s="7"/>
      <c r="PX192" s="7"/>
      <c r="PY192" s="7"/>
      <c r="PZ192" s="7"/>
      <c r="QA192" s="7"/>
      <c r="QB192" s="7"/>
      <c r="QC192" s="7"/>
      <c r="QD192" s="7"/>
      <c r="QE192" s="7"/>
      <c r="QF192" s="7"/>
      <c r="QG192" s="7"/>
      <c r="QH192" s="7"/>
      <c r="QI192" s="7"/>
      <c r="QJ192" s="7"/>
      <c r="QK192" s="7"/>
      <c r="QL192" s="7"/>
      <c r="QM192" s="7"/>
      <c r="QN192" s="7"/>
      <c r="QO192" s="7"/>
      <c r="QP192" s="7"/>
      <c r="QQ192" s="7"/>
      <c r="QR192" s="7"/>
      <c r="QS192" s="7"/>
      <c r="QT192" s="7"/>
      <c r="QU192" s="7"/>
      <c r="QV192" s="7"/>
      <c r="QW192" s="7"/>
      <c r="QX192" s="7"/>
      <c r="QY192" s="7"/>
      <c r="QZ192" s="7"/>
      <c r="RA192" s="7"/>
      <c r="RB192" s="7"/>
      <c r="RC192" s="7"/>
      <c r="RD192" s="7"/>
      <c r="RE192" s="7"/>
      <c r="RF192" s="7"/>
      <c r="RG192" s="7"/>
      <c r="RH192" s="7"/>
      <c r="RI192" s="7"/>
      <c r="RJ192" s="7"/>
      <c r="RK192" s="7"/>
      <c r="RL192" s="7"/>
      <c r="RM192" s="7"/>
      <c r="RN192" s="7"/>
      <c r="RO192" s="7"/>
      <c r="RP192" s="7"/>
      <c r="RQ192" s="7"/>
      <c r="RR192" s="7"/>
      <c r="RS192" s="7"/>
      <c r="RT192" s="7"/>
      <c r="RU192" s="7"/>
      <c r="RV192" s="7"/>
      <c r="RW192" s="7"/>
      <c r="RX192" s="7"/>
      <c r="RY192" s="7"/>
      <c r="RZ192" s="7"/>
      <c r="SA192" s="7"/>
      <c r="SB192" s="7"/>
      <c r="SC192" s="7"/>
      <c r="SD192" s="7"/>
      <c r="SE192" s="7"/>
      <c r="SF192" s="7"/>
      <c r="SG192" s="7"/>
      <c r="SH192" s="7"/>
      <c r="SI192" s="7"/>
      <c r="SJ192" s="7"/>
      <c r="SK192" s="7"/>
      <c r="SL192" s="7"/>
      <c r="SM192" s="7"/>
      <c r="SN192" s="7"/>
      <c r="SO192" s="7"/>
      <c r="SP192" s="7"/>
      <c r="SQ192" s="7"/>
      <c r="SR192" s="7"/>
      <c r="SS192" s="7"/>
      <c r="ST192" s="7"/>
      <c r="SU192" s="7"/>
      <c r="SV192" s="7"/>
      <c r="SW192" s="7"/>
      <c r="SX192" s="7"/>
      <c r="SY192" s="7"/>
      <c r="SZ192" s="7"/>
      <c r="TA192" s="7"/>
      <c r="TB192" s="7"/>
      <c r="TC192" s="7"/>
      <c r="TD192" s="7"/>
      <c r="TE192" s="7"/>
      <c r="TF192" s="7"/>
      <c r="TG192" s="7"/>
      <c r="TH192" s="7"/>
      <c r="TI192" s="7"/>
      <c r="TJ192" s="7"/>
      <c r="TK192" s="7"/>
      <c r="TL192" s="7"/>
      <c r="TM192" s="7"/>
      <c r="TN192" s="7"/>
      <c r="TO192" s="7"/>
      <c r="TP192" s="7"/>
      <c r="TQ192" s="7"/>
      <c r="TR192" s="7"/>
      <c r="TS192" s="7"/>
      <c r="TT192" s="7"/>
      <c r="TU192" s="7"/>
      <c r="TV192" s="7"/>
      <c r="TW192" s="7"/>
      <c r="TX192" s="7"/>
      <c r="TY192" s="7"/>
      <c r="TZ192" s="7"/>
      <c r="UA192" s="7"/>
      <c r="UB192" s="7"/>
      <c r="UC192" s="7"/>
      <c r="UD192" s="7"/>
      <c r="UE192" s="7"/>
      <c r="UF192" s="7"/>
      <c r="UG192" s="7"/>
      <c r="UH192" s="7"/>
      <c r="UI192" s="7"/>
      <c r="UJ192" s="7"/>
      <c r="UK192" s="7"/>
      <c r="UL192" s="7"/>
      <c r="UM192" s="7"/>
      <c r="UN192" s="7"/>
      <c r="UO192" s="7"/>
      <c r="UP192" s="7"/>
      <c r="UQ192" s="7"/>
      <c r="UR192" s="7"/>
      <c r="US192" s="7"/>
      <c r="UT192" s="7"/>
      <c r="UU192" s="7"/>
      <c r="UV192" s="7"/>
      <c r="UW192" s="7"/>
      <c r="UX192" s="7"/>
      <c r="UY192" s="7"/>
      <c r="UZ192" s="7"/>
      <c r="VA192" s="7"/>
      <c r="VB192" s="7"/>
      <c r="VC192" s="7"/>
      <c r="VD192" s="7"/>
      <c r="VE192" s="7"/>
      <c r="VF192" s="7"/>
      <c r="VG192" s="7"/>
      <c r="VH192" s="7"/>
      <c r="VI192" s="7"/>
      <c r="VJ192" s="7"/>
      <c r="VK192" s="7"/>
      <c r="VL192" s="7"/>
      <c r="VM192" s="7"/>
      <c r="VN192" s="7"/>
      <c r="VO192" s="7"/>
      <c r="VP192" s="7"/>
      <c r="VQ192" s="7"/>
      <c r="VR192" s="7"/>
      <c r="VS192" s="7"/>
      <c r="VT192" s="7"/>
      <c r="VU192" s="7"/>
      <c r="VV192" s="7"/>
      <c r="VW192" s="7"/>
      <c r="VX192" s="7"/>
      <c r="VY192" s="7"/>
      <c r="VZ192" s="7"/>
      <c r="WA192" s="7"/>
      <c r="WB192" s="7"/>
      <c r="WC192" s="7"/>
      <c r="WD192" s="7"/>
      <c r="WE192" s="7"/>
      <c r="WF192" s="7"/>
      <c r="WG192" s="7"/>
      <c r="WH192" s="7"/>
      <c r="WI192" s="7"/>
      <c r="WJ192" s="7"/>
      <c r="WK192" s="7"/>
      <c r="WL192" s="7"/>
      <c r="WM192" s="7"/>
      <c r="WN192" s="7"/>
      <c r="WO192" s="7"/>
      <c r="WP192" s="7"/>
      <c r="WQ192" s="7"/>
      <c r="WR192" s="7"/>
      <c r="WS192" s="7"/>
      <c r="WT192" s="7"/>
      <c r="WU192" s="7"/>
      <c r="WV192" s="7"/>
      <c r="WW192" s="7"/>
      <c r="WX192" s="7"/>
      <c r="WY192" s="7"/>
      <c r="WZ192" s="7"/>
      <c r="XA192" s="7"/>
      <c r="XB192" s="7"/>
      <c r="XC192" s="7"/>
      <c r="XD192" s="7"/>
      <c r="XE192" s="7"/>
      <c r="XF192" s="7"/>
      <c r="XG192" s="7"/>
      <c r="XH192" s="7"/>
      <c r="XI192" s="7"/>
      <c r="XJ192" s="7"/>
      <c r="XK192" s="7"/>
      <c r="XL192" s="7"/>
      <c r="XM192" s="7"/>
      <c r="XN192" s="7"/>
      <c r="XO192" s="7"/>
      <c r="XP192" s="7"/>
      <c r="XQ192" s="7"/>
      <c r="XR192" s="7"/>
      <c r="XS192" s="7"/>
      <c r="XT192" s="7"/>
      <c r="XU192" s="7"/>
      <c r="XV192" s="7"/>
      <c r="XW192" s="7"/>
      <c r="XX192" s="7"/>
      <c r="XY192" s="7"/>
      <c r="XZ192" s="7"/>
      <c r="YA192" s="7"/>
      <c r="YB192" s="7"/>
      <c r="YC192" s="7"/>
      <c r="YD192" s="7"/>
      <c r="YE192" s="7"/>
      <c r="YF192" s="7"/>
      <c r="YG192" s="7"/>
      <c r="YH192" s="7"/>
      <c r="YI192" s="7"/>
      <c r="YJ192" s="7"/>
      <c r="YK192" s="7"/>
      <c r="YL192" s="7"/>
      <c r="YM192" s="7"/>
      <c r="YN192" s="7"/>
      <c r="YO192" s="7"/>
      <c r="YP192" s="7"/>
      <c r="YQ192" s="7"/>
      <c r="YR192" s="7"/>
      <c r="YS192" s="7"/>
      <c r="YT192" s="7"/>
      <c r="YU192" s="7"/>
      <c r="YV192" s="7"/>
      <c r="YW192" s="7"/>
      <c r="YX192" s="7"/>
      <c r="YY192" s="7"/>
      <c r="YZ192" s="7"/>
      <c r="ZA192" s="7"/>
      <c r="ZB192" s="7"/>
      <c r="ZC192" s="7"/>
      <c r="ZD192" s="7"/>
      <c r="ZE192" s="7"/>
      <c r="ZF192" s="7"/>
      <c r="ZG192" s="7"/>
      <c r="ZH192" s="7"/>
      <c r="ZI192" s="7"/>
      <c r="ZJ192" s="7"/>
      <c r="ZK192" s="7"/>
      <c r="ZL192" s="7"/>
      <c r="ZM192" s="7"/>
      <c r="ZN192" s="7"/>
      <c r="ZO192" s="7"/>
      <c r="ZP192" s="7"/>
      <c r="ZQ192" s="7"/>
      <c r="ZR192" s="7"/>
      <c r="ZS192" s="7"/>
      <c r="ZT192" s="7"/>
      <c r="ZU192" s="7"/>
      <c r="ZV192" s="7"/>
      <c r="ZW192" s="7"/>
      <c r="ZX192" s="7"/>
      <c r="ZY192" s="7"/>
      <c r="ZZ192" s="7"/>
      <c r="AAA192" s="7"/>
      <c r="AAB192" s="7"/>
      <c r="AAC192" s="7"/>
      <c r="AAD192" s="7"/>
      <c r="AAE192" s="7"/>
      <c r="AAF192" s="7"/>
      <c r="AAG192" s="7"/>
      <c r="AAH192" s="7"/>
      <c r="AAI192" s="7"/>
      <c r="AAJ192" s="7"/>
      <c r="AAK192" s="7"/>
      <c r="AAL192" s="7"/>
      <c r="AAM192" s="7"/>
      <c r="AAN192" s="7"/>
      <c r="AAO192" s="7"/>
      <c r="AAP192" s="7"/>
      <c r="AAQ192" s="7"/>
      <c r="AAR192" s="7"/>
      <c r="AAS192" s="7"/>
      <c r="AAT192" s="7"/>
      <c r="AAU192" s="7"/>
      <c r="AAV192" s="7"/>
      <c r="AAW192" s="7"/>
      <c r="AAX192" s="7"/>
      <c r="AAY192" s="7"/>
      <c r="AAZ192" s="7"/>
      <c r="ABA192" s="7"/>
      <c r="ABB192" s="7"/>
      <c r="ABC192" s="7"/>
      <c r="ABD192" s="7"/>
      <c r="ABE192" s="7"/>
      <c r="ABF192" s="7"/>
      <c r="ABG192" s="7"/>
      <c r="ABH192" s="7"/>
      <c r="ABI192" s="7"/>
      <c r="ABJ192" s="7"/>
      <c r="ABK192" s="7"/>
      <c r="ABL192" s="7"/>
      <c r="ABM192" s="7"/>
      <c r="ABN192" s="7"/>
      <c r="ABO192" s="7"/>
      <c r="ABP192" s="7"/>
      <c r="ABQ192" s="7"/>
      <c r="ABR192" s="7"/>
      <c r="ABS192" s="7"/>
      <c r="ABT192" s="7"/>
      <c r="ABU192" s="7"/>
      <c r="ABV192" s="7"/>
      <c r="ABW192" s="7"/>
      <c r="ABX192" s="7"/>
      <c r="ABY192" s="7"/>
      <c r="ABZ192" s="7"/>
      <c r="ACA192" s="7"/>
      <c r="ACB192" s="7"/>
      <c r="ACC192" s="7"/>
      <c r="ACD192" s="7"/>
      <c r="ACE192" s="7"/>
      <c r="ACF192" s="7"/>
      <c r="ACG192" s="7"/>
      <c r="ACH192" s="7"/>
      <c r="ACI192" s="7"/>
      <c r="ACJ192" s="7"/>
      <c r="ACK192" s="7"/>
      <c r="ACL192" s="7"/>
      <c r="ACM192" s="7"/>
      <c r="ACN192" s="7"/>
      <c r="ACO192" s="7"/>
      <c r="ACP192" s="7"/>
      <c r="ACQ192" s="7"/>
      <c r="ACR192" s="7"/>
      <c r="ACS192" s="7"/>
      <c r="ACT192" s="7"/>
      <c r="ACU192" s="7"/>
      <c r="ACV192" s="7"/>
      <c r="ACW192" s="7"/>
      <c r="ACX192" s="7"/>
      <c r="ACY192" s="7"/>
      <c r="ACZ192" s="7"/>
      <c r="ADA192" s="7"/>
      <c r="ADB192" s="7"/>
      <c r="ADC192" s="7"/>
      <c r="ADD192" s="7"/>
      <c r="ADE192" s="7"/>
      <c r="ADF192" s="7"/>
      <c r="ADG192" s="7"/>
      <c r="ADH192" s="7"/>
      <c r="ADI192" s="7"/>
      <c r="ADJ192" s="7"/>
      <c r="ADK192" s="7"/>
      <c r="ADL192" s="7"/>
      <c r="ADM192" s="7"/>
      <c r="ADN192" s="7"/>
      <c r="ADO192" s="7"/>
      <c r="ADP192" s="7"/>
      <c r="ADQ192" s="7"/>
      <c r="ADR192" s="7"/>
      <c r="ADS192" s="7"/>
      <c r="ADT192" s="7"/>
      <c r="ADU192" s="7"/>
      <c r="ADV192" s="7"/>
      <c r="ADW192" s="7"/>
      <c r="ADX192" s="7"/>
      <c r="ADY192" s="7"/>
      <c r="ADZ192" s="7"/>
      <c r="AEA192" s="7"/>
      <c r="AEB192" s="7"/>
      <c r="AEC192" s="7"/>
      <c r="AED192" s="7"/>
      <c r="AEE192" s="7"/>
      <c r="AEF192" s="7"/>
      <c r="AEG192" s="7"/>
      <c r="AEH192" s="7"/>
      <c r="AEI192" s="7"/>
      <c r="AEJ192" s="7"/>
      <c r="AEK192" s="7"/>
      <c r="AEL192" s="7"/>
      <c r="AEM192" s="7"/>
      <c r="AEN192" s="7"/>
      <c r="AEO192" s="7"/>
      <c r="AEP192" s="7"/>
      <c r="AEQ192" s="7"/>
      <c r="AER192" s="7"/>
      <c r="AES192" s="7"/>
      <c r="AET192" s="7"/>
      <c r="AEU192" s="7"/>
      <c r="AEV192" s="7"/>
      <c r="AEW192" s="7"/>
      <c r="AEX192" s="7"/>
      <c r="AEY192" s="7"/>
      <c r="AEZ192" s="7"/>
      <c r="AFA192" s="7"/>
      <c r="AFB192" s="7"/>
      <c r="AFC192" s="7"/>
      <c r="AFD192" s="7"/>
      <c r="AFE192" s="7"/>
      <c r="AFF192" s="7"/>
      <c r="AFG192" s="7"/>
      <c r="AFH192" s="7"/>
      <c r="AFI192" s="7"/>
      <c r="AFJ192" s="7"/>
      <c r="AFK192" s="7"/>
      <c r="AFL192" s="7"/>
      <c r="AFM192" s="7"/>
      <c r="AFN192" s="7"/>
      <c r="AFO192" s="7"/>
      <c r="AFP192" s="7"/>
      <c r="AFQ192" s="7"/>
      <c r="AFR192" s="7"/>
      <c r="AFS192" s="7"/>
      <c r="AFT192" s="7"/>
      <c r="AFU192" s="7"/>
      <c r="AFV192" s="7"/>
      <c r="AFW192" s="7"/>
      <c r="AFX192" s="7"/>
      <c r="AFY192" s="7"/>
      <c r="AFZ192" s="7"/>
      <c r="AGA192" s="7"/>
      <c r="AGB192" s="7"/>
      <c r="AGC192" s="7"/>
      <c r="AGD192" s="7"/>
      <c r="AGE192" s="7"/>
      <c r="AGF192" s="7"/>
      <c r="AGG192" s="7"/>
      <c r="AGH192" s="7"/>
      <c r="AGI192" s="7"/>
      <c r="AGJ192" s="7"/>
      <c r="AGK192" s="7"/>
      <c r="AGL192" s="7"/>
      <c r="AGM192" s="7"/>
      <c r="AGN192" s="7"/>
      <c r="AGO192" s="7"/>
      <c r="AGP192" s="7"/>
      <c r="AGQ192" s="7"/>
      <c r="AGR192" s="7"/>
      <c r="AGS192" s="7"/>
      <c r="AGT192" s="7"/>
      <c r="AGU192" s="7"/>
      <c r="AGV192" s="7"/>
      <c r="AGW192" s="7"/>
      <c r="AGX192" s="7"/>
      <c r="AGY192" s="7"/>
      <c r="AGZ192" s="7"/>
      <c r="AHA192" s="7"/>
      <c r="AHB192" s="7"/>
      <c r="AHC192" s="7"/>
      <c r="AHD192" s="7"/>
      <c r="AHE192" s="7"/>
      <c r="AHF192" s="7"/>
      <c r="AHG192" s="7"/>
      <c r="AHH192" s="7"/>
      <c r="AHI192" s="7"/>
      <c r="AHJ192" s="7"/>
      <c r="AHK192" s="7"/>
      <c r="AHL192" s="7"/>
      <c r="AHM192" s="7"/>
      <c r="AHN192" s="7"/>
      <c r="AHO192" s="7"/>
      <c r="AHP192" s="7"/>
      <c r="AHQ192" s="7"/>
      <c r="AHR192" s="7"/>
      <c r="AHS192" s="7"/>
      <c r="AHT192" s="7"/>
      <c r="AHU192" s="7"/>
      <c r="AHV192" s="7"/>
      <c r="AHW192" s="7"/>
      <c r="AHX192" s="7"/>
      <c r="AHY192" s="7"/>
      <c r="AHZ192" s="7"/>
      <c r="AIA192" s="7"/>
      <c r="AIB192" s="7"/>
      <c r="AIC192" s="7"/>
      <c r="AID192" s="7"/>
      <c r="AIE192" s="7"/>
      <c r="AIF192" s="7"/>
      <c r="AIG192" s="7"/>
      <c r="AIH192" s="7"/>
      <c r="AII192" s="7"/>
      <c r="AIJ192" s="7"/>
      <c r="AIK192" s="7"/>
      <c r="AIL192" s="7"/>
      <c r="AIM192" s="7"/>
      <c r="AIN192" s="7"/>
      <c r="AIO192" s="7"/>
      <c r="AIP192" s="7"/>
      <c r="AIQ192" s="7"/>
      <c r="AIR192" s="7"/>
      <c r="AIS192" s="7"/>
      <c r="AIT192" s="7"/>
      <c r="AIU192" s="7"/>
      <c r="AIV192" s="7"/>
      <c r="AIW192" s="7"/>
      <c r="AIX192" s="7"/>
      <c r="AIY192" s="7"/>
      <c r="AIZ192" s="7"/>
      <c r="AJA192" s="7"/>
      <c r="AJB192" s="7"/>
      <c r="AJC192" s="7"/>
      <c r="AJD192" s="7"/>
      <c r="AJE192" s="7"/>
      <c r="AJF192" s="7"/>
      <c r="AJG192" s="7"/>
      <c r="AJH192" s="7"/>
      <c r="AJI192" s="7"/>
      <c r="AJJ192" s="7"/>
      <c r="AJK192" s="7"/>
      <c r="AJL192" s="7"/>
      <c r="AJM192" s="7"/>
      <c r="AJN192" s="7"/>
      <c r="AJO192" s="7"/>
      <c r="AJP192" s="7"/>
      <c r="AJQ192" s="7"/>
      <c r="AJR192" s="7"/>
      <c r="AJS192" s="7"/>
      <c r="AJT192" s="7"/>
      <c r="AJU192" s="7"/>
      <c r="AJV192" s="7"/>
      <c r="AJW192" s="7"/>
      <c r="AJX192" s="7"/>
      <c r="AJY192" s="7"/>
      <c r="AJZ192" s="7"/>
      <c r="AKA192" s="7"/>
      <c r="AKB192" s="7"/>
      <c r="AKC192" s="7"/>
      <c r="AKD192" s="7"/>
      <c r="AKE192" s="7"/>
      <c r="AKF192" s="7"/>
      <c r="AKG192" s="7"/>
      <c r="AKH192" s="7"/>
      <c r="AKI192" s="7"/>
      <c r="AKJ192" s="7"/>
      <c r="AKK192" s="7"/>
      <c r="AKL192" s="7"/>
      <c r="AKM192" s="7"/>
      <c r="AKN192" s="7"/>
      <c r="AKO192" s="7"/>
      <c r="AKP192" s="7"/>
      <c r="AKQ192" s="7"/>
      <c r="AKR192" s="7"/>
      <c r="AKS192" s="7"/>
      <c r="AKT192" s="7"/>
      <c r="AKU192" s="7"/>
      <c r="AKV192" s="7"/>
      <c r="AKW192" s="7"/>
      <c r="AKX192" s="7"/>
      <c r="AKY192" s="7"/>
      <c r="AKZ192" s="7"/>
      <c r="ALA192" s="7"/>
      <c r="ALB192" s="7"/>
      <c r="ALC192" s="7"/>
      <c r="ALD192" s="7"/>
      <c r="ALE192" s="7"/>
      <c r="ALF192" s="7"/>
      <c r="ALG192" s="7"/>
      <c r="ALH192" s="7"/>
      <c r="ALI192" s="7"/>
      <c r="ALJ192" s="7"/>
      <c r="ALK192" s="7"/>
      <c r="ALL192" s="7"/>
      <c r="ALM192" s="7"/>
      <c r="ALN192" s="7"/>
      <c r="ALO192" s="7"/>
      <c r="ALP192" s="7"/>
      <c r="ALQ192" s="7"/>
      <c r="ALR192" s="7"/>
      <c r="ALS192" s="7"/>
      <c r="ALT192" s="7"/>
      <c r="ALU192" s="7"/>
      <c r="ALV192" s="7"/>
      <c r="ALW192" s="7"/>
      <c r="ALX192" s="7"/>
      <c r="ALY192" s="7"/>
      <c r="ALZ192" s="7"/>
      <c r="AMA192" s="7"/>
      <c r="AMB192" s="7"/>
      <c r="AMC192" s="7"/>
      <c r="AMD192" s="7"/>
      <c r="AME192" s="7"/>
      <c r="AMF192" s="7"/>
      <c r="AMG192" s="7"/>
      <c r="AMH192" s="7"/>
      <c r="AMI192" s="7"/>
      <c r="AMJ192" s="7"/>
      <c r="AMK192" s="7"/>
      <c r="AML192" s="7"/>
      <c r="AMM192" s="7"/>
      <c r="AMN192" s="7"/>
      <c r="AMO192" s="7"/>
      <c r="AMP192" s="7"/>
      <c r="AMQ192" s="7"/>
      <c r="AMR192" s="7"/>
      <c r="AMS192" s="7"/>
      <c r="AMT192" s="7"/>
      <c r="AMU192" s="7"/>
      <c r="AMV192" s="7"/>
      <c r="AMW192" s="7"/>
      <c r="AMX192" s="7"/>
      <c r="AMY192" s="7"/>
      <c r="AMZ192" s="7"/>
      <c r="ANA192" s="7"/>
      <c r="ANB192" s="7"/>
      <c r="ANC192" s="7"/>
      <c r="AND192" s="7"/>
      <c r="ANE192" s="7"/>
      <c r="ANF192" s="7"/>
      <c r="ANG192" s="7"/>
      <c r="ANH192" s="7"/>
      <c r="ANI192" s="7"/>
      <c r="ANJ192" s="7"/>
      <c r="ANK192" s="7"/>
      <c r="ANL192" s="7"/>
      <c r="ANM192" s="7"/>
      <c r="ANN192" s="7"/>
      <c r="ANO192" s="7"/>
      <c r="ANP192" s="7"/>
      <c r="ANQ192" s="7"/>
      <c r="ANR192" s="7"/>
      <c r="ANS192" s="7"/>
      <c r="ANT192" s="7"/>
      <c r="ANU192" s="7"/>
      <c r="ANV192" s="7"/>
      <c r="ANW192" s="7"/>
      <c r="ANX192" s="7"/>
      <c r="ANY192" s="7"/>
      <c r="ANZ192" s="7"/>
      <c r="AOA192" s="7"/>
      <c r="AOB192" s="7"/>
      <c r="AOC192" s="7"/>
      <c r="AOD192" s="7"/>
      <c r="AOE192" s="7"/>
      <c r="AOF192" s="7"/>
      <c r="AOG192" s="7"/>
      <c r="AOH192" s="7"/>
      <c r="AOI192" s="7"/>
      <c r="AOJ192" s="7"/>
      <c r="AOK192" s="7"/>
      <c r="AOL192" s="7"/>
      <c r="AOM192" s="7"/>
      <c r="AON192" s="7"/>
      <c r="AOO192" s="7"/>
      <c r="AOP192" s="7"/>
      <c r="AOQ192" s="7"/>
      <c r="AOR192" s="7"/>
      <c r="AOS192" s="7"/>
      <c r="AOT192" s="7"/>
      <c r="AOU192" s="7"/>
      <c r="AOV192" s="7"/>
      <c r="AOW192" s="7"/>
      <c r="AOX192" s="7"/>
      <c r="AOY192" s="7"/>
      <c r="AOZ192" s="7"/>
      <c r="APA192" s="7"/>
      <c r="APB192" s="7"/>
      <c r="APC192" s="7"/>
      <c r="APD192" s="7"/>
      <c r="APE192" s="7"/>
      <c r="APF192" s="7"/>
      <c r="APG192" s="7"/>
      <c r="APH192" s="7"/>
      <c r="API192" s="7"/>
      <c r="APJ192" s="7"/>
      <c r="APK192" s="7"/>
      <c r="APL192" s="7"/>
      <c r="APM192" s="7"/>
      <c r="APN192" s="7"/>
      <c r="APO192" s="7"/>
      <c r="APP192" s="7"/>
      <c r="APQ192" s="7"/>
      <c r="APR192" s="7"/>
      <c r="APS192" s="7"/>
      <c r="APT192" s="7"/>
      <c r="APU192" s="7"/>
      <c r="APV192" s="7"/>
      <c r="APW192" s="7"/>
      <c r="APX192" s="7"/>
      <c r="APY192" s="7"/>
      <c r="APZ192" s="7"/>
      <c r="AQA192" s="7"/>
      <c r="AQB192" s="7"/>
      <c r="AQC192" s="7"/>
      <c r="AQD192" s="7"/>
      <c r="AQE192" s="7"/>
      <c r="AQF192" s="7"/>
      <c r="AQG192" s="7"/>
      <c r="AQH192" s="7"/>
      <c r="AQI192" s="7"/>
      <c r="AQJ192" s="7"/>
      <c r="AQK192" s="7"/>
      <c r="AQL192" s="7"/>
      <c r="AQM192" s="7"/>
      <c r="AQN192" s="7"/>
      <c r="AQO192" s="7"/>
      <c r="AQP192" s="7"/>
      <c r="AQQ192" s="7"/>
      <c r="AQR192" s="7"/>
      <c r="AQS192" s="7"/>
      <c r="AQT192" s="7"/>
      <c r="AQU192" s="7"/>
      <c r="AQV192" s="7"/>
      <c r="AQW192" s="7"/>
      <c r="AQX192" s="7"/>
      <c r="AQY192" s="7"/>
      <c r="AQZ192" s="7"/>
      <c r="ARA192" s="7"/>
      <c r="ARB192" s="7"/>
      <c r="ARC192" s="7"/>
      <c r="ARD192" s="7"/>
      <c r="ARE192" s="7"/>
      <c r="ARF192" s="7"/>
      <c r="ARG192" s="7"/>
      <c r="ARH192" s="7"/>
      <c r="ARI192" s="7"/>
      <c r="ARJ192" s="7"/>
      <c r="ARK192" s="7"/>
      <c r="ARL192" s="7"/>
      <c r="ARM192" s="7"/>
      <c r="ARN192" s="7"/>
      <c r="ARO192" s="7"/>
      <c r="ARP192" s="7"/>
      <c r="ARQ192" s="7"/>
      <c r="ARR192" s="7"/>
      <c r="ARS192" s="7"/>
      <c r="ART192" s="7"/>
      <c r="ARU192" s="7"/>
      <c r="ARV192" s="7"/>
      <c r="ARW192" s="7"/>
      <c r="ARX192" s="7"/>
      <c r="ARY192" s="7"/>
      <c r="ARZ192" s="7"/>
      <c r="ASA192" s="7"/>
      <c r="ASB192" s="7"/>
      <c r="ASC192" s="7"/>
      <c r="ASD192" s="7"/>
      <c r="ASE192" s="7"/>
      <c r="ASF192" s="7"/>
      <c r="ASG192" s="7"/>
      <c r="ASH192" s="7"/>
      <c r="ASI192" s="7"/>
      <c r="ASJ192" s="7"/>
      <c r="ASK192" s="7"/>
      <c r="ASL192" s="7"/>
      <c r="ASM192" s="7"/>
      <c r="ASN192" s="7"/>
      <c r="ASO192" s="7"/>
      <c r="ASP192" s="7"/>
      <c r="ASQ192" s="7"/>
      <c r="ASR192" s="7"/>
      <c r="ASS192" s="7"/>
      <c r="AST192" s="7"/>
      <c r="ASU192" s="7"/>
      <c r="ASV192" s="7"/>
      <c r="ASW192" s="7"/>
      <c r="ASX192" s="7"/>
      <c r="ASY192" s="7"/>
      <c r="ASZ192" s="7"/>
      <c r="ATA192" s="7"/>
      <c r="ATB192" s="7"/>
      <c r="ATC192" s="7"/>
      <c r="ATD192" s="7"/>
      <c r="ATE192" s="7"/>
      <c r="ATF192" s="7"/>
      <c r="ATG192" s="7"/>
      <c r="ATH192" s="7"/>
      <c r="ATI192" s="7"/>
      <c r="ATJ192" s="7"/>
      <c r="ATK192" s="7"/>
      <c r="ATL192" s="7"/>
      <c r="ATM192" s="7"/>
      <c r="ATN192" s="7"/>
      <c r="ATO192" s="7"/>
      <c r="ATP192" s="7"/>
      <c r="ATQ192" s="7"/>
      <c r="ATR192" s="7"/>
      <c r="ATS192" s="7"/>
      <c r="ATT192" s="7"/>
      <c r="ATU192" s="7"/>
      <c r="ATV192" s="7"/>
      <c r="ATW192" s="7"/>
      <c r="ATX192" s="7"/>
      <c r="ATY192" s="7"/>
      <c r="ATZ192" s="7"/>
      <c r="AUA192" s="7"/>
      <c r="AUB192" s="7"/>
      <c r="AUC192" s="7"/>
      <c r="AUD192" s="7"/>
      <c r="AUE192" s="7"/>
      <c r="AUF192" s="7"/>
      <c r="AUG192" s="7"/>
      <c r="AUH192" s="7"/>
      <c r="AUI192" s="7"/>
      <c r="AUJ192" s="7"/>
      <c r="AUK192" s="7"/>
      <c r="AUL192" s="7"/>
      <c r="AUM192" s="7"/>
      <c r="AUN192" s="7"/>
      <c r="AUO192" s="7"/>
      <c r="AUP192" s="7"/>
      <c r="AUQ192" s="7"/>
      <c r="AUR192" s="7"/>
      <c r="AUS192" s="7"/>
      <c r="AUT192" s="7"/>
      <c r="AUU192" s="7"/>
      <c r="AUV192" s="7"/>
      <c r="AUW192" s="7"/>
      <c r="AUX192" s="7"/>
      <c r="AUY192" s="7"/>
      <c r="AUZ192" s="7"/>
      <c r="AVA192" s="7"/>
      <c r="AVB192" s="7"/>
      <c r="AVC192" s="7"/>
      <c r="AVD192" s="7"/>
      <c r="AVE192" s="7"/>
      <c r="AVF192" s="7"/>
      <c r="AVG192" s="7"/>
      <c r="AVH192" s="7"/>
      <c r="AVI192" s="7"/>
      <c r="AVJ192" s="7"/>
      <c r="AVK192" s="7"/>
      <c r="AVL192" s="7"/>
      <c r="AVM192" s="7"/>
      <c r="AVN192" s="7"/>
      <c r="AVO192" s="7"/>
      <c r="AVP192" s="7"/>
      <c r="AVQ192" s="7"/>
      <c r="AVR192" s="7"/>
      <c r="AVS192" s="7"/>
      <c r="AVT192" s="7"/>
      <c r="AVU192" s="7"/>
      <c r="AVV192" s="7"/>
      <c r="AVW192" s="7"/>
      <c r="AVX192" s="7"/>
      <c r="AVY192" s="7"/>
      <c r="AVZ192" s="7"/>
      <c r="AWA192" s="7"/>
      <c r="AWB192" s="7"/>
      <c r="AWC192" s="7"/>
      <c r="AWD192" s="7"/>
      <c r="AWE192" s="7"/>
      <c r="AWF192" s="7"/>
      <c r="AWG192" s="7"/>
      <c r="AWH192" s="7"/>
      <c r="AWI192" s="7"/>
      <c r="AWJ192" s="7"/>
      <c r="AWK192" s="7"/>
      <c r="AWL192" s="7"/>
      <c r="AWM192" s="7"/>
      <c r="AWN192" s="7"/>
      <c r="AWO192" s="7"/>
      <c r="AWP192" s="7"/>
      <c r="AWQ192" s="7"/>
      <c r="AWR192" s="7"/>
      <c r="AWS192" s="7"/>
      <c r="AWT192" s="7"/>
      <c r="AWU192" s="7"/>
      <c r="AWV192" s="7"/>
      <c r="AWW192" s="7"/>
      <c r="AWX192" s="7"/>
      <c r="AWY192" s="7"/>
      <c r="AWZ192" s="7"/>
      <c r="AXA192" s="7"/>
      <c r="AXB192" s="7"/>
      <c r="AXC192" s="7"/>
      <c r="AXD192" s="7"/>
      <c r="AXE192" s="7"/>
      <c r="AXF192" s="7"/>
      <c r="AXG192" s="7"/>
      <c r="AXH192" s="7"/>
      <c r="AXI192" s="7"/>
      <c r="AXJ192" s="7"/>
      <c r="AXK192" s="7"/>
      <c r="AXL192" s="7"/>
      <c r="AXM192" s="7"/>
      <c r="AXN192" s="7"/>
      <c r="AXO192" s="7"/>
      <c r="AXP192" s="7"/>
      <c r="AXQ192" s="7"/>
      <c r="AXR192" s="7"/>
      <c r="AXS192" s="7"/>
      <c r="AXT192" s="7"/>
      <c r="AXU192" s="7"/>
      <c r="AXV192" s="7"/>
      <c r="AXW192" s="7"/>
      <c r="AXX192" s="7"/>
      <c r="AXY192" s="7"/>
      <c r="AXZ192" s="7"/>
      <c r="AYA192" s="7"/>
      <c r="AYB192" s="7"/>
      <c r="AYC192" s="7"/>
      <c r="AYD192" s="7"/>
      <c r="AYE192" s="7"/>
      <c r="AYF192" s="7"/>
      <c r="AYG192" s="7"/>
      <c r="AYH192" s="7"/>
      <c r="AYI192" s="7"/>
      <c r="AYJ192" s="7"/>
      <c r="AYK192" s="7"/>
      <c r="AYL192" s="7"/>
      <c r="AYM192" s="7"/>
      <c r="AYN192" s="7"/>
      <c r="AYO192" s="7"/>
      <c r="AYP192" s="7"/>
      <c r="AYQ192" s="7"/>
      <c r="AYR192" s="7"/>
      <c r="AYS192" s="7"/>
      <c r="AYT192" s="7"/>
      <c r="AYU192" s="7"/>
      <c r="AYV192" s="7"/>
      <c r="AYW192" s="7"/>
      <c r="AYX192" s="7"/>
      <c r="AYY192" s="7"/>
      <c r="AYZ192" s="7"/>
      <c r="AZA192" s="7"/>
      <c r="AZB192" s="7"/>
      <c r="AZC192" s="7"/>
      <c r="AZD192" s="7"/>
      <c r="AZE192" s="7"/>
      <c r="AZF192" s="7"/>
      <c r="AZG192" s="7"/>
      <c r="AZH192" s="7"/>
      <c r="AZI192" s="7"/>
      <c r="AZJ192" s="7"/>
      <c r="AZK192" s="7"/>
      <c r="AZL192" s="7"/>
      <c r="AZM192" s="7"/>
      <c r="AZN192" s="7"/>
      <c r="AZO192" s="7"/>
      <c r="AZP192" s="7"/>
      <c r="AZQ192" s="7"/>
      <c r="AZR192" s="7"/>
      <c r="AZS192" s="7"/>
      <c r="AZT192" s="7"/>
      <c r="AZU192" s="7"/>
      <c r="AZV192" s="7"/>
      <c r="AZW192" s="7"/>
      <c r="AZX192" s="7"/>
      <c r="AZY192" s="7"/>
      <c r="AZZ192" s="7"/>
      <c r="BAA192" s="7"/>
      <c r="BAB192" s="7"/>
      <c r="BAC192" s="7"/>
      <c r="BAD192" s="7"/>
      <c r="BAE192" s="7"/>
      <c r="BAF192" s="7"/>
      <c r="BAG192" s="7"/>
      <c r="BAH192" s="7"/>
      <c r="BAI192" s="7"/>
      <c r="BAJ192" s="7"/>
      <c r="BAK192" s="7"/>
      <c r="BAL192" s="7"/>
      <c r="BAM192" s="7"/>
      <c r="BAN192" s="7"/>
      <c r="BAO192" s="7"/>
      <c r="BAP192" s="7"/>
      <c r="BAQ192" s="7"/>
      <c r="BAR192" s="7"/>
      <c r="BAS192" s="7"/>
      <c r="BAT192" s="7"/>
      <c r="BAU192" s="7"/>
      <c r="BAV192" s="7"/>
      <c r="BAW192" s="7"/>
      <c r="BAX192" s="7"/>
      <c r="BAY192" s="7"/>
      <c r="BAZ192" s="7"/>
      <c r="BBA192" s="7"/>
      <c r="BBB192" s="7"/>
      <c r="BBC192" s="7"/>
      <c r="BBD192" s="7"/>
      <c r="BBE192" s="7"/>
      <c r="BBF192" s="7"/>
      <c r="BBG192" s="7"/>
      <c r="BBH192" s="7"/>
      <c r="BBI192" s="7"/>
      <c r="BBJ192" s="7"/>
      <c r="BBK192" s="7"/>
      <c r="BBL192" s="7"/>
      <c r="BBM192" s="7"/>
      <c r="BBN192" s="7"/>
      <c r="BBO192" s="7"/>
      <c r="BBP192" s="7"/>
      <c r="BBQ192" s="7"/>
      <c r="BBR192" s="7"/>
      <c r="BBS192" s="7"/>
      <c r="BBT192" s="7"/>
      <c r="BBU192" s="7"/>
      <c r="BBV192" s="7"/>
      <c r="BBW192" s="7"/>
      <c r="BBX192" s="7"/>
      <c r="BBY192" s="7"/>
      <c r="BBZ192" s="7"/>
      <c r="BCA192" s="7"/>
      <c r="BCB192" s="7"/>
      <c r="BCC192" s="7"/>
      <c r="BCD192" s="7"/>
      <c r="BCE192" s="7"/>
      <c r="BCF192" s="7"/>
      <c r="BCG192" s="7"/>
      <c r="BCH192" s="7"/>
      <c r="BCI192" s="7"/>
      <c r="BCJ192" s="7"/>
      <c r="BCK192" s="7"/>
      <c r="BCL192" s="7"/>
      <c r="BCM192" s="7"/>
      <c r="BCN192" s="7"/>
      <c r="BCO192" s="7"/>
      <c r="BCP192" s="7"/>
      <c r="BCQ192" s="7"/>
      <c r="BCR192" s="7"/>
      <c r="BCS192" s="7"/>
      <c r="BCT192" s="7"/>
      <c r="BCU192" s="7"/>
      <c r="BCV192" s="7"/>
      <c r="BCW192" s="7"/>
      <c r="BCX192" s="7"/>
      <c r="BCY192" s="7"/>
      <c r="BCZ192" s="7"/>
      <c r="BDA192" s="7"/>
      <c r="BDB192" s="7"/>
      <c r="BDC192" s="7"/>
      <c r="BDD192" s="7"/>
      <c r="BDE192" s="7"/>
      <c r="BDF192" s="7"/>
      <c r="BDG192" s="7"/>
      <c r="BDH192" s="7"/>
      <c r="BDI192" s="7"/>
      <c r="BDJ192" s="7"/>
      <c r="BDK192" s="7"/>
      <c r="BDL192" s="7"/>
      <c r="BDM192" s="7"/>
      <c r="BDN192" s="7"/>
      <c r="BDO192" s="7"/>
      <c r="BDP192" s="7"/>
      <c r="BDQ192" s="7"/>
      <c r="BDR192" s="7"/>
      <c r="BDS192" s="7"/>
      <c r="BDT192" s="7"/>
      <c r="BDU192" s="7"/>
      <c r="BDV192" s="7"/>
      <c r="BDW192" s="7"/>
      <c r="BDX192" s="7"/>
      <c r="BDY192" s="7"/>
      <c r="BDZ192" s="7"/>
      <c r="BEA192" s="7"/>
      <c r="BEB192" s="7"/>
      <c r="BEC192" s="7"/>
      <c r="BED192" s="7"/>
      <c r="BEE192" s="7"/>
      <c r="BEF192" s="7"/>
      <c r="BEG192" s="7"/>
      <c r="BEH192" s="7"/>
      <c r="BEI192" s="7"/>
      <c r="BEJ192" s="7"/>
      <c r="BEK192" s="7"/>
      <c r="BEL192" s="7"/>
      <c r="BEM192" s="7"/>
      <c r="BEN192" s="7"/>
      <c r="BEO192" s="7"/>
      <c r="BEP192" s="7"/>
      <c r="BEQ192" s="7"/>
      <c r="BER192" s="7"/>
      <c r="BES192" s="7"/>
      <c r="BET192" s="7"/>
      <c r="BEU192" s="7"/>
      <c r="BEV192" s="7"/>
      <c r="BEW192" s="7"/>
      <c r="BEX192" s="7"/>
      <c r="BEY192" s="7"/>
      <c r="BEZ192" s="7"/>
      <c r="BFA192" s="7"/>
      <c r="BFB192" s="7"/>
      <c r="BFC192" s="7"/>
      <c r="BFD192" s="7"/>
      <c r="BFE192" s="7"/>
      <c r="BFF192" s="7"/>
      <c r="BFG192" s="7"/>
      <c r="BFH192" s="7"/>
      <c r="BFI192" s="7"/>
      <c r="BFJ192" s="7"/>
      <c r="BFK192" s="7"/>
      <c r="BFL192" s="7"/>
      <c r="BFM192" s="7"/>
      <c r="BFN192" s="7"/>
      <c r="BFO192" s="7"/>
      <c r="BFP192" s="7"/>
      <c r="BFQ192" s="7"/>
      <c r="BFR192" s="7"/>
      <c r="BFS192" s="7"/>
      <c r="BFT192" s="7"/>
      <c r="BFU192" s="7"/>
      <c r="BFV192" s="7"/>
      <c r="BFW192" s="7"/>
      <c r="BFX192" s="7"/>
      <c r="BFY192" s="7"/>
      <c r="BFZ192" s="7"/>
      <c r="BGA192" s="7"/>
      <c r="BGB192" s="7"/>
      <c r="BGC192" s="7"/>
      <c r="BGD192" s="7"/>
      <c r="BGE192" s="7"/>
      <c r="BGF192" s="7"/>
      <c r="BGG192" s="7"/>
      <c r="BGH192" s="7"/>
      <c r="BGI192" s="7"/>
      <c r="BGJ192" s="7"/>
      <c r="BGK192" s="7"/>
      <c r="BGL192" s="7"/>
      <c r="BGM192" s="7"/>
      <c r="BGN192" s="7"/>
      <c r="BGO192" s="7"/>
      <c r="BGP192" s="7"/>
      <c r="BGQ192" s="7"/>
      <c r="BGR192" s="7"/>
      <c r="BGS192" s="7"/>
      <c r="BGT192" s="7"/>
      <c r="BGU192" s="7"/>
      <c r="BGV192" s="7"/>
      <c r="BGW192" s="7"/>
      <c r="BGX192" s="7"/>
      <c r="BGY192" s="7"/>
      <c r="BGZ192" s="7"/>
      <c r="BHA192" s="7"/>
      <c r="BHB192" s="7"/>
      <c r="BHC192" s="7"/>
      <c r="BHD192" s="7"/>
      <c r="BHE192" s="7"/>
      <c r="BHF192" s="7"/>
      <c r="BHG192" s="7"/>
      <c r="BHH192" s="7"/>
      <c r="BHI192" s="7"/>
      <c r="BHJ192" s="7"/>
      <c r="BHK192" s="7"/>
      <c r="BHL192" s="7"/>
      <c r="BHM192" s="7"/>
      <c r="BHN192" s="7"/>
      <c r="BHO192" s="7"/>
      <c r="BHP192" s="7"/>
      <c r="BHQ192" s="7"/>
      <c r="BHR192" s="7"/>
      <c r="BHS192" s="7"/>
      <c r="BHT192" s="7"/>
      <c r="BHU192" s="7"/>
      <c r="BHV192" s="7"/>
      <c r="BHW192" s="7"/>
      <c r="BHX192" s="7"/>
      <c r="BHY192" s="7"/>
      <c r="BHZ192" s="7"/>
      <c r="BIA192" s="7"/>
      <c r="BIB192" s="7"/>
      <c r="BIC192" s="7"/>
      <c r="BID192" s="7"/>
      <c r="BIE192" s="7"/>
      <c r="BIF192" s="7"/>
      <c r="BIG192" s="7"/>
      <c r="BIH192" s="7"/>
      <c r="BII192" s="7"/>
      <c r="BIJ192" s="7"/>
      <c r="BIK192" s="7"/>
      <c r="BIL192" s="7"/>
      <c r="BIM192" s="7"/>
      <c r="BIN192" s="7"/>
      <c r="BIO192" s="7"/>
      <c r="BIP192" s="7"/>
      <c r="BIQ192" s="7"/>
      <c r="BIR192" s="7"/>
      <c r="BIS192" s="7"/>
      <c r="BIT192" s="7"/>
      <c r="BIU192" s="7"/>
      <c r="BIV192" s="7"/>
      <c r="BIW192" s="7"/>
      <c r="BIX192" s="7"/>
      <c r="BIY192" s="7"/>
      <c r="BIZ192" s="7"/>
      <c r="BJA192" s="7"/>
      <c r="BJB192" s="7"/>
      <c r="BJC192" s="7"/>
      <c r="BJD192" s="7"/>
      <c r="BJE192" s="7"/>
      <c r="BJF192" s="7"/>
      <c r="BJG192" s="7"/>
      <c r="BJH192" s="7"/>
      <c r="BJI192" s="7"/>
      <c r="BJJ192" s="7"/>
      <c r="BJK192" s="7"/>
      <c r="BJL192" s="7"/>
      <c r="BJM192" s="7"/>
      <c r="BJN192" s="7"/>
      <c r="BJO192" s="7"/>
      <c r="BJP192" s="7"/>
      <c r="BJQ192" s="7"/>
      <c r="BJR192" s="7"/>
      <c r="BJS192" s="7"/>
      <c r="BJT192" s="7"/>
      <c r="BJU192" s="7"/>
      <c r="BJV192" s="7"/>
      <c r="BJW192" s="7"/>
      <c r="BJX192" s="7"/>
      <c r="BJY192" s="7"/>
      <c r="BJZ192" s="7"/>
      <c r="BKA192" s="7"/>
      <c r="BKB192" s="7"/>
      <c r="BKC192" s="7"/>
      <c r="BKD192" s="7"/>
      <c r="BKE192" s="7"/>
      <c r="BKF192" s="7"/>
      <c r="BKG192" s="7"/>
      <c r="BKH192" s="7"/>
      <c r="BKI192" s="7"/>
      <c r="BKJ192" s="7"/>
      <c r="BKK192" s="7"/>
      <c r="BKL192" s="7"/>
      <c r="BKM192" s="7"/>
      <c r="BKN192" s="7"/>
      <c r="BKO192" s="7"/>
      <c r="BKP192" s="7"/>
      <c r="BKQ192" s="7"/>
      <c r="BKR192" s="7"/>
      <c r="BKS192" s="7"/>
      <c r="BKT192" s="7"/>
      <c r="BKU192" s="7"/>
      <c r="BKV192" s="7"/>
      <c r="BKW192" s="7"/>
      <c r="BKX192" s="7"/>
      <c r="BKY192" s="7"/>
      <c r="BKZ192" s="7"/>
      <c r="BLA192" s="7"/>
      <c r="BLB192" s="7"/>
      <c r="BLC192" s="7"/>
      <c r="BLD192" s="7"/>
      <c r="BLE192" s="7"/>
      <c r="BLF192" s="7"/>
      <c r="BLG192" s="7"/>
      <c r="BLH192" s="7"/>
      <c r="BLI192" s="7"/>
      <c r="BLJ192" s="7"/>
      <c r="BLK192" s="7"/>
      <c r="BLL192" s="7"/>
      <c r="BLM192" s="7"/>
      <c r="BLN192" s="7"/>
      <c r="BLO192" s="7"/>
      <c r="BLP192" s="7"/>
      <c r="BLQ192" s="7"/>
      <c r="BLR192" s="7"/>
      <c r="BLS192" s="7"/>
      <c r="BLT192" s="7"/>
      <c r="BLU192" s="7"/>
      <c r="BLV192" s="7"/>
      <c r="BLW192" s="7"/>
      <c r="BLX192" s="7"/>
      <c r="BLY192" s="7"/>
      <c r="BLZ192" s="7"/>
      <c r="BMA192" s="7"/>
      <c r="BMB192" s="7"/>
      <c r="BMC192" s="7"/>
      <c r="BMD192" s="7"/>
      <c r="BME192" s="7"/>
      <c r="BMF192" s="7"/>
      <c r="BMG192" s="7"/>
      <c r="BMH192" s="7"/>
      <c r="BMI192" s="7"/>
      <c r="BMJ192" s="7"/>
      <c r="BMK192" s="7"/>
      <c r="BML192" s="7"/>
      <c r="BMM192" s="7"/>
      <c r="BMN192" s="7"/>
      <c r="BMO192" s="7"/>
      <c r="BMP192" s="7"/>
      <c r="BMQ192" s="7"/>
      <c r="BMR192" s="7"/>
      <c r="BMS192" s="7"/>
      <c r="BMT192" s="7"/>
      <c r="BMU192" s="7"/>
      <c r="BMV192" s="7"/>
      <c r="BMW192" s="7"/>
      <c r="BMX192" s="7"/>
      <c r="BMY192" s="7"/>
      <c r="BMZ192" s="7"/>
      <c r="BNA192" s="7"/>
      <c r="BNB192" s="7"/>
      <c r="BNC192" s="7"/>
      <c r="BND192" s="7"/>
      <c r="BNE192" s="7"/>
      <c r="BNF192" s="7"/>
      <c r="BNG192" s="7"/>
      <c r="BNH192" s="7"/>
      <c r="BNI192" s="7"/>
      <c r="BNJ192" s="7"/>
      <c r="BNK192" s="7"/>
      <c r="BNL192" s="7"/>
      <c r="BNM192" s="7"/>
      <c r="BNN192" s="7"/>
      <c r="BNO192" s="7"/>
      <c r="BNP192" s="7"/>
      <c r="BNQ192" s="7"/>
      <c r="BNR192" s="7"/>
      <c r="BNS192" s="7"/>
      <c r="BNT192" s="7"/>
      <c r="BNU192" s="7"/>
      <c r="BNV192" s="7"/>
      <c r="BNW192" s="7"/>
      <c r="BNX192" s="7"/>
      <c r="BNY192" s="7"/>
      <c r="BNZ192" s="7"/>
      <c r="BOA192" s="7"/>
      <c r="BOB192" s="7"/>
      <c r="BOC192" s="7"/>
      <c r="BOD192" s="7"/>
      <c r="BOE192" s="7"/>
      <c r="BOF192" s="7"/>
      <c r="BOG192" s="7"/>
      <c r="BOH192" s="7"/>
      <c r="BOI192" s="7"/>
      <c r="BOJ192" s="7"/>
      <c r="BOK192" s="7"/>
      <c r="BOL192" s="7"/>
      <c r="BOM192" s="7"/>
      <c r="BON192" s="7"/>
      <c r="BOO192" s="7"/>
      <c r="BOP192" s="7"/>
      <c r="BOQ192" s="7"/>
      <c r="BOR192" s="7"/>
      <c r="BOS192" s="7"/>
      <c r="BOT192" s="7"/>
      <c r="BOU192" s="7"/>
      <c r="BOV192" s="7"/>
      <c r="BOW192" s="7"/>
      <c r="BOX192" s="7"/>
      <c r="BOY192" s="7"/>
      <c r="BOZ192" s="7"/>
      <c r="BPA192" s="7"/>
      <c r="BPB192" s="7"/>
      <c r="BPC192" s="7"/>
      <c r="BPD192" s="7"/>
      <c r="BPE192" s="7"/>
      <c r="BPF192" s="7"/>
      <c r="BPG192" s="7"/>
      <c r="BPH192" s="7"/>
      <c r="BPI192" s="7"/>
      <c r="BPJ192" s="7"/>
      <c r="BPK192" s="7"/>
      <c r="BPL192" s="7"/>
      <c r="BPM192" s="7"/>
      <c r="BPN192" s="7"/>
      <c r="BPO192" s="7"/>
      <c r="BPP192" s="7"/>
      <c r="BPQ192" s="7"/>
      <c r="BPR192" s="7"/>
      <c r="BPS192" s="7"/>
      <c r="BPT192" s="7"/>
      <c r="BPU192" s="7"/>
      <c r="BPV192" s="7"/>
      <c r="BPW192" s="7"/>
      <c r="BPX192" s="7"/>
      <c r="BPY192" s="7"/>
      <c r="BPZ192" s="7"/>
      <c r="BQA192" s="7"/>
      <c r="BQB192" s="7"/>
      <c r="BQC192" s="7"/>
      <c r="BQD192" s="7"/>
      <c r="BQE192" s="7"/>
      <c r="BQF192" s="7"/>
      <c r="BQG192" s="7"/>
      <c r="BQH192" s="7"/>
      <c r="BQI192" s="7"/>
      <c r="BQJ192" s="7"/>
      <c r="BQK192" s="7"/>
      <c r="BQL192" s="7"/>
      <c r="BQM192" s="7"/>
      <c r="BQN192" s="7"/>
      <c r="BQO192" s="7"/>
      <c r="BQP192" s="7"/>
      <c r="BQQ192" s="7"/>
      <c r="BQR192" s="7"/>
      <c r="BQS192" s="7"/>
      <c r="BQT192" s="7"/>
      <c r="BQU192" s="7"/>
      <c r="BQV192" s="7"/>
      <c r="BQW192" s="7"/>
      <c r="BQX192" s="7"/>
      <c r="BQY192" s="7"/>
      <c r="BQZ192" s="7"/>
      <c r="BRA192" s="7"/>
      <c r="BRB192" s="7"/>
      <c r="BRC192" s="7"/>
      <c r="BRD192" s="7"/>
      <c r="BRE192" s="7"/>
      <c r="BRF192" s="7"/>
      <c r="BRG192" s="7"/>
      <c r="BRH192" s="7"/>
      <c r="BRI192" s="7"/>
      <c r="BRJ192" s="7"/>
      <c r="BRK192" s="7"/>
      <c r="BRL192" s="7"/>
      <c r="BRM192" s="7"/>
      <c r="BRN192" s="7"/>
      <c r="BRO192" s="7"/>
      <c r="BRP192" s="7"/>
      <c r="BRQ192" s="7"/>
      <c r="BRR192" s="7"/>
      <c r="BRS192" s="7"/>
      <c r="BRT192" s="7"/>
      <c r="BRU192" s="7"/>
      <c r="BRV192" s="7"/>
      <c r="BRW192" s="7"/>
      <c r="BRX192" s="7"/>
      <c r="BRY192" s="7"/>
      <c r="BRZ192" s="7"/>
      <c r="BSA192" s="7"/>
      <c r="BSB192" s="7"/>
      <c r="BSC192" s="7"/>
      <c r="BSD192" s="7"/>
      <c r="BSE192" s="7"/>
      <c r="BSF192" s="7"/>
      <c r="BSG192" s="7"/>
      <c r="BSH192" s="7"/>
      <c r="BSI192" s="7"/>
      <c r="BSJ192" s="7"/>
      <c r="BSK192" s="7"/>
      <c r="BSL192" s="7"/>
      <c r="BSM192" s="7"/>
      <c r="BSN192" s="7"/>
      <c r="BSO192" s="7"/>
      <c r="BSP192" s="7"/>
      <c r="BSQ192" s="7"/>
      <c r="BSR192" s="7"/>
      <c r="BSS192" s="7"/>
      <c r="BST192" s="7"/>
      <c r="BSU192" s="7"/>
      <c r="BSV192" s="7"/>
      <c r="BSW192" s="7"/>
      <c r="BSX192" s="7"/>
      <c r="BSY192" s="7"/>
      <c r="BSZ192" s="7"/>
      <c r="BTA192" s="7"/>
      <c r="BTB192" s="7"/>
      <c r="BTC192" s="7"/>
      <c r="BTD192" s="7"/>
      <c r="BTE192" s="7"/>
      <c r="BTF192" s="7"/>
      <c r="BTG192" s="7"/>
      <c r="BTH192" s="7"/>
      <c r="BTI192" s="7"/>
      <c r="BTJ192" s="7"/>
      <c r="BTK192" s="7"/>
      <c r="BTL192" s="7"/>
      <c r="BTM192" s="7"/>
      <c r="BTN192" s="7"/>
      <c r="BTO192" s="7"/>
      <c r="BTP192" s="7"/>
      <c r="BTQ192" s="7"/>
      <c r="BTR192" s="7"/>
      <c r="BTS192" s="7"/>
      <c r="BTT192" s="7"/>
      <c r="BTU192" s="7"/>
      <c r="BTV192" s="7"/>
      <c r="BTW192" s="7"/>
      <c r="BTX192" s="7"/>
      <c r="BTY192" s="7"/>
      <c r="BTZ192" s="7"/>
      <c r="BUA192" s="7"/>
      <c r="BUB192" s="7"/>
      <c r="BUC192" s="7"/>
      <c r="BUD192" s="7"/>
      <c r="BUE192" s="7"/>
      <c r="BUF192" s="7"/>
      <c r="BUG192" s="7"/>
      <c r="BUH192" s="7"/>
      <c r="BUI192" s="7"/>
      <c r="BUJ192" s="7"/>
      <c r="BUK192" s="7"/>
      <c r="BUL192" s="7"/>
      <c r="BUM192" s="7"/>
      <c r="BUN192" s="7"/>
      <c r="BUO192" s="7"/>
      <c r="BUP192" s="7"/>
      <c r="BUQ192" s="7"/>
      <c r="BUR192" s="7"/>
      <c r="BUS192" s="7"/>
      <c r="BUT192" s="7"/>
      <c r="BUU192" s="7"/>
      <c r="BUV192" s="7"/>
      <c r="BUW192" s="7"/>
      <c r="BUX192" s="7"/>
      <c r="BUY192" s="7"/>
      <c r="BUZ192" s="7"/>
      <c r="BVA192" s="7"/>
      <c r="BVB192" s="7"/>
      <c r="BVC192" s="7"/>
      <c r="BVD192" s="7"/>
      <c r="BVE192" s="7"/>
      <c r="BVF192" s="7"/>
      <c r="BVG192" s="7"/>
      <c r="BVH192" s="7"/>
      <c r="BVI192" s="7"/>
      <c r="BVJ192" s="7"/>
      <c r="BVK192" s="7"/>
      <c r="BVL192" s="7"/>
      <c r="BVM192" s="7"/>
      <c r="BVN192" s="7"/>
      <c r="BVO192" s="7"/>
      <c r="BVP192" s="7"/>
      <c r="BVQ192" s="7"/>
      <c r="BVR192" s="7"/>
      <c r="BVS192" s="7"/>
      <c r="BVT192" s="7"/>
      <c r="BVU192" s="7"/>
      <c r="BVV192" s="7"/>
      <c r="BVW192" s="7"/>
      <c r="BVX192" s="7"/>
      <c r="BVY192" s="7"/>
      <c r="BVZ192" s="7"/>
      <c r="BWA192" s="7"/>
      <c r="BWB192" s="7"/>
      <c r="BWC192" s="7"/>
      <c r="BWD192" s="7"/>
      <c r="BWE192" s="7"/>
      <c r="BWF192" s="7"/>
      <c r="BWG192" s="7"/>
      <c r="BWH192" s="7"/>
      <c r="BWI192" s="7"/>
      <c r="BWJ192" s="7"/>
      <c r="BWK192" s="7"/>
      <c r="BWL192" s="7"/>
      <c r="BWM192" s="7"/>
      <c r="BWN192" s="7"/>
      <c r="BWO192" s="7"/>
      <c r="BWP192" s="7"/>
      <c r="BWQ192" s="7"/>
      <c r="BWR192" s="7"/>
      <c r="BWS192" s="7"/>
      <c r="BWT192" s="7"/>
      <c r="BWU192" s="7"/>
      <c r="BWV192" s="7"/>
      <c r="BWW192" s="7"/>
      <c r="BWX192" s="7"/>
      <c r="BWY192" s="7"/>
      <c r="BWZ192" s="7"/>
      <c r="BXA192" s="7"/>
      <c r="BXB192" s="7"/>
      <c r="BXC192" s="7"/>
      <c r="BXD192" s="7"/>
      <c r="BXE192" s="7"/>
      <c r="BXF192" s="7"/>
      <c r="BXG192" s="7"/>
      <c r="BXH192" s="7"/>
      <c r="BXI192" s="7"/>
      <c r="BXJ192" s="7"/>
      <c r="BXK192" s="7"/>
      <c r="BXL192" s="7"/>
      <c r="BXM192" s="7"/>
      <c r="BXN192" s="7"/>
      <c r="BXO192" s="7"/>
      <c r="BXP192" s="7"/>
      <c r="BXQ192" s="7"/>
      <c r="BXR192" s="7"/>
      <c r="BXS192" s="7"/>
      <c r="BXT192" s="7"/>
      <c r="BXU192" s="7"/>
      <c r="BXV192" s="7"/>
      <c r="BXW192" s="7"/>
      <c r="BXX192" s="7"/>
      <c r="BXY192" s="7"/>
      <c r="BXZ192" s="7"/>
      <c r="BYA192" s="7"/>
      <c r="BYB192" s="7"/>
      <c r="BYC192" s="7"/>
      <c r="BYD192" s="7"/>
      <c r="BYE192" s="7"/>
      <c r="BYF192" s="7"/>
      <c r="BYG192" s="7"/>
      <c r="BYH192" s="7"/>
      <c r="BYI192" s="7"/>
      <c r="BYJ192" s="7"/>
      <c r="BYK192" s="7"/>
      <c r="BYL192" s="7"/>
      <c r="BYM192" s="7"/>
      <c r="BYN192" s="7"/>
      <c r="BYO192" s="7"/>
      <c r="BYP192" s="7"/>
      <c r="BYQ192" s="7"/>
      <c r="BYR192" s="7"/>
      <c r="BYS192" s="7"/>
      <c r="BYT192" s="7"/>
      <c r="BYU192" s="7"/>
      <c r="BYV192" s="7"/>
      <c r="BYW192" s="7"/>
      <c r="BYX192" s="7"/>
      <c r="BYY192" s="7"/>
      <c r="BYZ192" s="7"/>
      <c r="BZA192" s="7"/>
      <c r="BZB192" s="7"/>
      <c r="BZC192" s="7"/>
      <c r="BZD192" s="7"/>
      <c r="BZE192" s="7"/>
      <c r="BZF192" s="7"/>
      <c r="BZG192" s="7"/>
      <c r="BZH192" s="7"/>
      <c r="BZI192" s="7"/>
      <c r="BZJ192" s="7"/>
      <c r="BZK192" s="7"/>
      <c r="BZL192" s="7"/>
      <c r="BZM192" s="7"/>
      <c r="BZN192" s="7"/>
      <c r="BZO192" s="7"/>
      <c r="BZP192" s="7"/>
      <c r="BZQ192" s="7"/>
      <c r="BZR192" s="7"/>
      <c r="BZS192" s="7"/>
      <c r="BZT192" s="7"/>
      <c r="BZU192" s="7"/>
      <c r="BZV192" s="7"/>
      <c r="BZW192" s="7"/>
      <c r="BZX192" s="7"/>
      <c r="BZY192" s="7"/>
      <c r="BZZ192" s="7"/>
      <c r="CAA192" s="7"/>
      <c r="CAB192" s="7"/>
      <c r="CAC192" s="7"/>
      <c r="CAD192" s="7"/>
      <c r="CAE192" s="7"/>
      <c r="CAF192" s="7"/>
      <c r="CAG192" s="7"/>
      <c r="CAH192" s="7"/>
      <c r="CAI192" s="7"/>
      <c r="CAJ192" s="7"/>
      <c r="CAK192" s="7"/>
      <c r="CAL192" s="7"/>
      <c r="CAM192" s="7"/>
      <c r="CAN192" s="7"/>
      <c r="CAO192" s="7"/>
      <c r="CAP192" s="7"/>
      <c r="CAQ192" s="7"/>
      <c r="CAR192" s="7"/>
      <c r="CAS192" s="7"/>
      <c r="CAT192" s="7"/>
      <c r="CAU192" s="7"/>
      <c r="CAV192" s="7"/>
      <c r="CAW192" s="7"/>
      <c r="CAX192" s="7"/>
      <c r="CAY192" s="7"/>
      <c r="CAZ192" s="7"/>
      <c r="CBA192" s="7"/>
      <c r="CBB192" s="7"/>
      <c r="CBC192" s="7"/>
      <c r="CBD192" s="7"/>
      <c r="CBE192" s="7"/>
      <c r="CBF192" s="7"/>
      <c r="CBG192" s="7"/>
      <c r="CBH192" s="7"/>
      <c r="CBI192" s="7"/>
      <c r="CBJ192" s="7"/>
      <c r="CBK192" s="7"/>
      <c r="CBL192" s="7"/>
      <c r="CBM192" s="7"/>
      <c r="CBN192" s="7"/>
      <c r="CBO192" s="7"/>
      <c r="CBP192" s="7"/>
      <c r="CBQ192" s="7"/>
      <c r="CBR192" s="7"/>
      <c r="CBS192" s="7"/>
      <c r="CBT192" s="7"/>
      <c r="CBU192" s="7"/>
      <c r="CBV192" s="7"/>
      <c r="CBW192" s="7"/>
      <c r="CBX192" s="7"/>
      <c r="CBY192" s="7"/>
      <c r="CBZ192" s="7"/>
      <c r="CCA192" s="7"/>
      <c r="CCB192" s="7"/>
      <c r="CCC192" s="7"/>
      <c r="CCD192" s="7"/>
      <c r="CCE192" s="7"/>
      <c r="CCF192" s="7"/>
      <c r="CCG192" s="7"/>
      <c r="CCH192" s="7"/>
      <c r="CCI192" s="7"/>
      <c r="CCJ192" s="7"/>
      <c r="CCK192" s="7"/>
      <c r="CCL192" s="7"/>
      <c r="CCM192" s="7"/>
      <c r="CCN192" s="7"/>
      <c r="CCO192" s="7"/>
      <c r="CCP192" s="7"/>
      <c r="CCQ192" s="7"/>
      <c r="CCR192" s="7"/>
      <c r="CCS192" s="7"/>
      <c r="CCT192" s="7"/>
      <c r="CCU192" s="7"/>
      <c r="CCV192" s="7"/>
      <c r="CCW192" s="7"/>
      <c r="CCX192" s="7"/>
      <c r="CCY192" s="7"/>
      <c r="CCZ192" s="7"/>
      <c r="CDA192" s="7"/>
      <c r="CDB192" s="7"/>
      <c r="CDC192" s="7"/>
      <c r="CDD192" s="7"/>
      <c r="CDE192" s="7"/>
      <c r="CDF192" s="7"/>
      <c r="CDG192" s="7"/>
      <c r="CDH192" s="7"/>
      <c r="CDI192" s="7"/>
      <c r="CDJ192" s="7"/>
      <c r="CDK192" s="7"/>
      <c r="CDL192" s="7"/>
      <c r="CDM192" s="7"/>
      <c r="CDN192" s="7"/>
      <c r="CDO192" s="7"/>
      <c r="CDP192" s="7"/>
      <c r="CDQ192" s="7"/>
      <c r="CDR192" s="7"/>
      <c r="CDS192" s="7"/>
      <c r="CDT192" s="7"/>
      <c r="CDU192" s="7"/>
      <c r="CDV192" s="7"/>
      <c r="CDW192" s="7"/>
      <c r="CDX192" s="7"/>
      <c r="CDY192" s="7"/>
      <c r="CDZ192" s="7"/>
      <c r="CEA192" s="7"/>
      <c r="CEB192" s="7"/>
      <c r="CEC192" s="7"/>
      <c r="CED192" s="7"/>
      <c r="CEE192" s="7"/>
      <c r="CEF192" s="7"/>
      <c r="CEG192" s="7"/>
      <c r="CEH192" s="7"/>
      <c r="CEI192" s="7"/>
      <c r="CEJ192" s="7"/>
      <c r="CEK192" s="7"/>
      <c r="CEL192" s="7"/>
      <c r="CEM192" s="7"/>
      <c r="CEN192" s="7"/>
      <c r="CEO192" s="7"/>
      <c r="CEP192" s="7"/>
      <c r="CEQ192" s="7"/>
      <c r="CER192" s="7"/>
      <c r="CES192" s="7"/>
      <c r="CET192" s="7"/>
      <c r="CEU192" s="7"/>
      <c r="CEV192" s="7"/>
      <c r="CEW192" s="7"/>
      <c r="CEX192" s="7"/>
      <c r="CEY192" s="7"/>
      <c r="CEZ192" s="7"/>
      <c r="CFA192" s="7"/>
      <c r="CFB192" s="7"/>
      <c r="CFC192" s="7"/>
      <c r="CFD192" s="7"/>
      <c r="CFE192" s="7"/>
      <c r="CFF192" s="7"/>
      <c r="CFG192" s="7"/>
      <c r="CFH192" s="7"/>
      <c r="CFI192" s="7"/>
      <c r="CFJ192" s="7"/>
      <c r="CFK192" s="7"/>
      <c r="CFL192" s="7"/>
      <c r="CFM192" s="7"/>
      <c r="CFN192" s="7"/>
      <c r="CFO192" s="7"/>
      <c r="CFP192" s="7"/>
      <c r="CFQ192" s="7"/>
      <c r="CFR192" s="7"/>
      <c r="CFS192" s="7"/>
      <c r="CFT192" s="7"/>
      <c r="CFU192" s="7"/>
      <c r="CFV192" s="7"/>
      <c r="CFW192" s="7"/>
      <c r="CFX192" s="7"/>
      <c r="CFY192" s="7"/>
      <c r="CFZ192" s="7"/>
      <c r="CGA192" s="7"/>
      <c r="CGB192" s="7"/>
      <c r="CGC192" s="7"/>
      <c r="CGD192" s="7"/>
      <c r="CGE192" s="7"/>
      <c r="CGF192" s="7"/>
      <c r="CGG192" s="7"/>
      <c r="CGH192" s="7"/>
      <c r="CGI192" s="7"/>
      <c r="CGJ192" s="7"/>
      <c r="CGK192" s="7"/>
      <c r="CGL192" s="7"/>
      <c r="CGM192" s="7"/>
      <c r="CGN192" s="7"/>
      <c r="CGO192" s="7"/>
      <c r="CGP192" s="7"/>
      <c r="CGQ192" s="7"/>
      <c r="CGR192" s="7"/>
      <c r="CGS192" s="7"/>
      <c r="CGT192" s="7"/>
      <c r="CGU192" s="7"/>
      <c r="CGV192" s="7"/>
      <c r="CGW192" s="7"/>
      <c r="CGX192" s="7"/>
      <c r="CGY192" s="7"/>
      <c r="CGZ192" s="7"/>
      <c r="CHA192" s="7"/>
      <c r="CHB192" s="7"/>
      <c r="CHC192" s="7"/>
      <c r="CHD192" s="7"/>
      <c r="CHE192" s="7"/>
      <c r="CHF192" s="7"/>
      <c r="CHG192" s="7"/>
      <c r="CHH192" s="7"/>
      <c r="CHI192" s="7"/>
      <c r="CHJ192" s="7"/>
      <c r="CHK192" s="7"/>
      <c r="CHL192" s="7"/>
      <c r="CHM192" s="7"/>
      <c r="CHN192" s="7"/>
      <c r="CHO192" s="7"/>
      <c r="CHP192" s="7"/>
      <c r="CHQ192" s="7"/>
      <c r="CHR192" s="7"/>
      <c r="CHS192" s="7"/>
      <c r="CHT192" s="7"/>
      <c r="CHU192" s="7"/>
      <c r="CHV192" s="7"/>
      <c r="CHW192" s="7"/>
      <c r="CHX192" s="7"/>
      <c r="CHY192" s="7"/>
      <c r="CHZ192" s="7"/>
      <c r="CIA192" s="7"/>
      <c r="CIB192" s="7"/>
      <c r="CIC192" s="7"/>
      <c r="CID192" s="7"/>
      <c r="CIE192" s="7"/>
      <c r="CIF192" s="7"/>
      <c r="CIG192" s="7"/>
      <c r="CIH192" s="7"/>
      <c r="CII192" s="7"/>
      <c r="CIJ192" s="7"/>
      <c r="CIK192" s="7"/>
      <c r="CIL192" s="7"/>
      <c r="CIM192" s="7"/>
      <c r="CIN192" s="7"/>
      <c r="CIO192" s="7"/>
      <c r="CIP192" s="7"/>
      <c r="CIQ192" s="7"/>
      <c r="CIR192" s="7"/>
      <c r="CIS192" s="7"/>
      <c r="CIT192" s="7"/>
      <c r="CIU192" s="7"/>
      <c r="CIV192" s="7"/>
      <c r="CIW192" s="7"/>
      <c r="CIX192" s="7"/>
      <c r="CIY192" s="7"/>
      <c r="CIZ192" s="7"/>
      <c r="CJA192" s="7"/>
      <c r="CJB192" s="7"/>
      <c r="CJC192" s="7"/>
      <c r="CJD192" s="7"/>
      <c r="CJE192" s="7"/>
      <c r="CJF192" s="7"/>
      <c r="CJG192" s="7"/>
      <c r="CJH192" s="7"/>
      <c r="CJI192" s="7"/>
      <c r="CJJ192" s="7"/>
      <c r="CJK192" s="7"/>
      <c r="CJL192" s="7"/>
      <c r="CJM192" s="7"/>
      <c r="CJN192" s="7"/>
      <c r="CJO192" s="7"/>
      <c r="CJP192" s="7"/>
      <c r="CJQ192" s="7"/>
      <c r="CJR192" s="7"/>
      <c r="CJS192" s="7"/>
      <c r="CJT192" s="7"/>
      <c r="CJU192" s="7"/>
      <c r="CJV192" s="7"/>
      <c r="CJW192" s="7"/>
      <c r="CJX192" s="7"/>
      <c r="CJY192" s="7"/>
      <c r="CJZ192" s="7"/>
      <c r="CKA192" s="7"/>
      <c r="CKB192" s="7"/>
      <c r="CKC192" s="7"/>
      <c r="CKD192" s="7"/>
      <c r="CKE192" s="7"/>
      <c r="CKF192" s="7"/>
      <c r="CKG192" s="7"/>
      <c r="CKH192" s="7"/>
      <c r="CKI192" s="7"/>
      <c r="CKJ192" s="7"/>
      <c r="CKK192" s="7"/>
      <c r="CKL192" s="7"/>
      <c r="CKM192" s="7"/>
      <c r="CKN192" s="7"/>
      <c r="CKO192" s="7"/>
      <c r="CKP192" s="7"/>
      <c r="CKQ192" s="7"/>
      <c r="CKR192" s="7"/>
      <c r="CKS192" s="7"/>
      <c r="CKT192" s="7"/>
      <c r="CKU192" s="7"/>
      <c r="CKV192" s="7"/>
      <c r="CKW192" s="7"/>
      <c r="CKX192" s="7"/>
      <c r="CKY192" s="7"/>
      <c r="CKZ192" s="7"/>
      <c r="CLA192" s="7"/>
      <c r="CLB192" s="7"/>
      <c r="CLC192" s="7"/>
      <c r="CLD192" s="7"/>
      <c r="CLE192" s="7"/>
      <c r="CLF192" s="7"/>
      <c r="CLG192" s="7"/>
      <c r="CLH192" s="7"/>
      <c r="CLI192" s="7"/>
      <c r="CLJ192" s="7"/>
      <c r="CLK192" s="7"/>
      <c r="CLL192" s="7"/>
      <c r="CLM192" s="7"/>
      <c r="CLN192" s="7"/>
      <c r="CLO192" s="7"/>
      <c r="CLP192" s="7"/>
      <c r="CLQ192" s="7"/>
      <c r="CLR192" s="7"/>
      <c r="CLS192" s="7"/>
      <c r="CLT192" s="7"/>
      <c r="CLU192" s="7"/>
      <c r="CLV192" s="7"/>
      <c r="CLW192" s="7"/>
      <c r="CLX192" s="7"/>
      <c r="CLY192" s="7"/>
      <c r="CLZ192" s="7"/>
      <c r="CMA192" s="7"/>
      <c r="CMB192" s="7"/>
      <c r="CMC192" s="7"/>
      <c r="CMD192" s="7"/>
      <c r="CME192" s="7"/>
      <c r="CMF192" s="7"/>
      <c r="CMG192" s="7"/>
      <c r="CMH192" s="7"/>
      <c r="CMI192" s="7"/>
      <c r="CMJ192" s="7"/>
      <c r="CMK192" s="7"/>
      <c r="CML192" s="7"/>
      <c r="CMM192" s="7"/>
      <c r="CMN192" s="7"/>
      <c r="CMO192" s="7"/>
      <c r="CMP192" s="7"/>
      <c r="CMQ192" s="7"/>
      <c r="CMR192" s="7"/>
      <c r="CMS192" s="7"/>
      <c r="CMT192" s="7"/>
      <c r="CMU192" s="7"/>
      <c r="CMV192" s="7"/>
      <c r="CMW192" s="7"/>
      <c r="CMX192" s="7"/>
      <c r="CMY192" s="7"/>
      <c r="CMZ192" s="7"/>
      <c r="CNA192" s="7"/>
      <c r="CNB192" s="7"/>
      <c r="CNC192" s="7"/>
      <c r="CND192" s="7"/>
      <c r="CNE192" s="7"/>
      <c r="CNF192" s="7"/>
      <c r="CNG192" s="7"/>
      <c r="CNH192" s="7"/>
      <c r="CNI192" s="7"/>
      <c r="CNJ192" s="7"/>
      <c r="CNK192" s="7"/>
      <c r="CNL192" s="7"/>
      <c r="CNM192" s="7"/>
      <c r="CNN192" s="7"/>
      <c r="CNO192" s="7"/>
      <c r="CNP192" s="7"/>
      <c r="CNQ192" s="7"/>
      <c r="CNR192" s="7"/>
      <c r="CNS192" s="7"/>
      <c r="CNT192" s="7"/>
      <c r="CNU192" s="7"/>
      <c r="CNV192" s="7"/>
      <c r="CNW192" s="7"/>
      <c r="CNX192" s="7"/>
      <c r="CNY192" s="7"/>
      <c r="CNZ192" s="7"/>
      <c r="COA192" s="7"/>
      <c r="COB192" s="7"/>
      <c r="COC192" s="7"/>
      <c r="COD192" s="7"/>
      <c r="COE192" s="7"/>
      <c r="COF192" s="7"/>
      <c r="COG192" s="7"/>
      <c r="COH192" s="7"/>
      <c r="COI192" s="7"/>
      <c r="COJ192" s="7"/>
      <c r="COK192" s="7"/>
      <c r="COL192" s="7"/>
      <c r="COM192" s="7"/>
      <c r="CON192" s="7"/>
      <c r="COO192" s="7"/>
      <c r="COP192" s="7"/>
      <c r="COQ192" s="7"/>
      <c r="COR192" s="7"/>
      <c r="COS192" s="7"/>
      <c r="COT192" s="7"/>
      <c r="COU192" s="7"/>
      <c r="COV192" s="7"/>
      <c r="COW192" s="7"/>
      <c r="COX192" s="7"/>
      <c r="COY192" s="7"/>
      <c r="COZ192" s="7"/>
      <c r="CPA192" s="7"/>
      <c r="CPB192" s="7"/>
      <c r="CPC192" s="7"/>
      <c r="CPD192" s="7"/>
      <c r="CPE192" s="7"/>
      <c r="CPF192" s="7"/>
      <c r="CPG192" s="7"/>
      <c r="CPH192" s="7"/>
      <c r="CPI192" s="7"/>
    </row>
    <row r="193" spans="1:2453" ht="55.5" hidden="1" customHeight="1" x14ac:dyDescent="0.25">
      <c r="A193" s="19" t="s">
        <v>68</v>
      </c>
      <c r="B193" s="29" t="s">
        <v>69</v>
      </c>
      <c r="C193" s="13">
        <v>0</v>
      </c>
      <c r="D193" s="13">
        <v>0</v>
      </c>
      <c r="E193" s="13">
        <v>0</v>
      </c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  <c r="GT193" s="7"/>
      <c r="GU193" s="7"/>
      <c r="GV193" s="7"/>
      <c r="GW193" s="7"/>
      <c r="GX193" s="7"/>
      <c r="GY193" s="7"/>
      <c r="GZ193" s="7"/>
      <c r="HA193" s="7"/>
      <c r="HB193" s="7"/>
      <c r="HC193" s="7"/>
      <c r="HD193" s="7"/>
      <c r="HE193" s="7"/>
      <c r="HF193" s="7"/>
      <c r="HG193" s="7"/>
      <c r="HH193" s="7"/>
      <c r="HI193" s="7"/>
      <c r="HJ193" s="7"/>
      <c r="HK193" s="7"/>
      <c r="HL193" s="7"/>
      <c r="HM193" s="7"/>
      <c r="HN193" s="7"/>
      <c r="HO193" s="7"/>
      <c r="HP193" s="7"/>
      <c r="HQ193" s="7"/>
      <c r="HR193" s="7"/>
      <c r="HS193" s="7"/>
      <c r="HT193" s="7"/>
      <c r="HU193" s="7"/>
      <c r="HV193" s="7"/>
      <c r="HW193" s="7"/>
      <c r="HX193" s="7"/>
      <c r="HY193" s="7"/>
      <c r="HZ193" s="7"/>
      <c r="IA193" s="7"/>
      <c r="IB193" s="7"/>
      <c r="IC193" s="7"/>
      <c r="ID193" s="7"/>
      <c r="IE193" s="7"/>
      <c r="IF193" s="7"/>
      <c r="IG193" s="7"/>
      <c r="IH193" s="7"/>
      <c r="II193" s="7"/>
      <c r="IJ193" s="7"/>
      <c r="IK193" s="7"/>
      <c r="IL193" s="7"/>
      <c r="IM193" s="7"/>
      <c r="IN193" s="7"/>
      <c r="IO193" s="7"/>
      <c r="IP193" s="7"/>
      <c r="IQ193" s="7"/>
      <c r="IR193" s="7"/>
      <c r="IS193" s="7"/>
      <c r="IT193" s="7"/>
      <c r="IU193" s="7"/>
      <c r="IV193" s="7"/>
      <c r="IW193" s="7"/>
      <c r="IX193" s="7"/>
      <c r="IY193" s="7"/>
      <c r="IZ193" s="7"/>
      <c r="JA193" s="7"/>
      <c r="JB193" s="7"/>
      <c r="JC193" s="7"/>
      <c r="JD193" s="7"/>
      <c r="JE193" s="7"/>
      <c r="JF193" s="7"/>
      <c r="JG193" s="7"/>
      <c r="JH193" s="7"/>
      <c r="JI193" s="7"/>
      <c r="JJ193" s="7"/>
      <c r="JK193" s="7"/>
      <c r="JL193" s="7"/>
      <c r="JM193" s="7"/>
      <c r="JN193" s="7"/>
      <c r="JO193" s="7"/>
      <c r="JP193" s="7"/>
      <c r="JQ193" s="7"/>
      <c r="JR193" s="7"/>
      <c r="JS193" s="7"/>
      <c r="JT193" s="7"/>
      <c r="JU193" s="7"/>
      <c r="JV193" s="7"/>
      <c r="JW193" s="7"/>
      <c r="JX193" s="7"/>
      <c r="JY193" s="7"/>
      <c r="JZ193" s="7"/>
      <c r="KA193" s="7"/>
      <c r="KB193" s="7"/>
      <c r="KC193" s="7"/>
      <c r="KD193" s="7"/>
      <c r="KE193" s="7"/>
      <c r="KF193" s="7"/>
      <c r="KG193" s="7"/>
      <c r="KH193" s="7"/>
      <c r="KI193" s="7"/>
      <c r="KJ193" s="7"/>
      <c r="KK193" s="7"/>
      <c r="KL193" s="7"/>
      <c r="KM193" s="7"/>
      <c r="KN193" s="7"/>
      <c r="KO193" s="7"/>
      <c r="KP193" s="7"/>
      <c r="KQ193" s="7"/>
      <c r="KR193" s="7"/>
      <c r="KS193" s="7"/>
      <c r="KT193" s="7"/>
      <c r="KU193" s="7"/>
      <c r="KV193" s="7"/>
      <c r="KW193" s="7"/>
      <c r="KX193" s="7"/>
      <c r="KY193" s="7"/>
      <c r="KZ193" s="7"/>
      <c r="LA193" s="7"/>
      <c r="LB193" s="7"/>
      <c r="LC193" s="7"/>
      <c r="LD193" s="7"/>
      <c r="LE193" s="7"/>
      <c r="LF193" s="7"/>
      <c r="LG193" s="7"/>
      <c r="LH193" s="7"/>
      <c r="LI193" s="7"/>
      <c r="LJ193" s="7"/>
      <c r="LK193" s="7"/>
      <c r="LL193" s="7"/>
      <c r="LM193" s="7"/>
      <c r="LN193" s="7"/>
      <c r="LO193" s="7"/>
      <c r="LP193" s="7"/>
      <c r="LQ193" s="7"/>
      <c r="LR193" s="7"/>
      <c r="LS193" s="7"/>
      <c r="LT193" s="7"/>
      <c r="LU193" s="7"/>
      <c r="LV193" s="7"/>
      <c r="LW193" s="7"/>
      <c r="LX193" s="7"/>
      <c r="LY193" s="7"/>
      <c r="LZ193" s="7"/>
      <c r="MA193" s="7"/>
      <c r="MB193" s="7"/>
      <c r="MC193" s="7"/>
      <c r="MD193" s="7"/>
      <c r="ME193" s="7"/>
      <c r="MF193" s="7"/>
      <c r="MG193" s="7"/>
      <c r="MH193" s="7"/>
      <c r="MI193" s="7"/>
      <c r="MJ193" s="7"/>
      <c r="MK193" s="7"/>
      <c r="ML193" s="7"/>
      <c r="MM193" s="7"/>
      <c r="MN193" s="7"/>
      <c r="MO193" s="7"/>
      <c r="MP193" s="7"/>
      <c r="MQ193" s="7"/>
      <c r="MR193" s="7"/>
      <c r="MS193" s="7"/>
      <c r="MT193" s="7"/>
      <c r="MU193" s="7"/>
      <c r="MV193" s="7"/>
      <c r="MW193" s="7"/>
      <c r="MX193" s="7"/>
      <c r="MY193" s="7"/>
      <c r="MZ193" s="7"/>
      <c r="NA193" s="7"/>
      <c r="NB193" s="7"/>
      <c r="NC193" s="7"/>
      <c r="ND193" s="7"/>
      <c r="NE193" s="7"/>
      <c r="NF193" s="7"/>
      <c r="NG193" s="7"/>
      <c r="NH193" s="7"/>
      <c r="NI193" s="7"/>
      <c r="NJ193" s="7"/>
      <c r="NK193" s="7"/>
      <c r="NL193" s="7"/>
      <c r="NM193" s="7"/>
      <c r="NN193" s="7"/>
      <c r="NO193" s="7"/>
      <c r="NP193" s="7"/>
      <c r="NQ193" s="7"/>
      <c r="NR193" s="7"/>
      <c r="NS193" s="7"/>
      <c r="NT193" s="7"/>
      <c r="NU193" s="7"/>
      <c r="NV193" s="7"/>
      <c r="NW193" s="7"/>
      <c r="NX193" s="7"/>
      <c r="NY193" s="7"/>
      <c r="NZ193" s="7"/>
      <c r="OA193" s="7"/>
      <c r="OB193" s="7"/>
      <c r="OC193" s="7"/>
      <c r="OD193" s="7"/>
      <c r="OE193" s="7"/>
      <c r="OF193" s="7"/>
      <c r="OG193" s="7"/>
      <c r="OH193" s="7"/>
      <c r="OI193" s="7"/>
      <c r="OJ193" s="7"/>
      <c r="OK193" s="7"/>
      <c r="OL193" s="7"/>
      <c r="OM193" s="7"/>
      <c r="ON193" s="7"/>
      <c r="OO193" s="7"/>
      <c r="OP193" s="7"/>
      <c r="OQ193" s="7"/>
      <c r="OR193" s="7"/>
      <c r="OS193" s="7"/>
      <c r="OT193" s="7"/>
      <c r="OU193" s="7"/>
      <c r="OV193" s="7"/>
      <c r="OW193" s="7"/>
      <c r="OX193" s="7"/>
      <c r="OY193" s="7"/>
      <c r="OZ193" s="7"/>
      <c r="PA193" s="7"/>
      <c r="PB193" s="7"/>
      <c r="PC193" s="7"/>
      <c r="PD193" s="7"/>
      <c r="PE193" s="7"/>
      <c r="PF193" s="7"/>
      <c r="PG193" s="7"/>
      <c r="PH193" s="7"/>
      <c r="PI193" s="7"/>
      <c r="PJ193" s="7"/>
      <c r="PK193" s="7"/>
      <c r="PL193" s="7"/>
      <c r="PM193" s="7"/>
      <c r="PN193" s="7"/>
      <c r="PO193" s="7"/>
      <c r="PP193" s="7"/>
      <c r="PQ193" s="7"/>
      <c r="PR193" s="7"/>
      <c r="PS193" s="7"/>
      <c r="PT193" s="7"/>
      <c r="PU193" s="7"/>
      <c r="PV193" s="7"/>
      <c r="PW193" s="7"/>
      <c r="PX193" s="7"/>
      <c r="PY193" s="7"/>
      <c r="PZ193" s="7"/>
      <c r="QA193" s="7"/>
      <c r="QB193" s="7"/>
      <c r="QC193" s="7"/>
      <c r="QD193" s="7"/>
      <c r="QE193" s="7"/>
      <c r="QF193" s="7"/>
      <c r="QG193" s="7"/>
      <c r="QH193" s="7"/>
      <c r="QI193" s="7"/>
      <c r="QJ193" s="7"/>
      <c r="QK193" s="7"/>
      <c r="QL193" s="7"/>
      <c r="QM193" s="7"/>
      <c r="QN193" s="7"/>
      <c r="QO193" s="7"/>
      <c r="QP193" s="7"/>
      <c r="QQ193" s="7"/>
      <c r="QR193" s="7"/>
      <c r="QS193" s="7"/>
      <c r="QT193" s="7"/>
      <c r="QU193" s="7"/>
      <c r="QV193" s="7"/>
      <c r="QW193" s="7"/>
      <c r="QX193" s="7"/>
      <c r="QY193" s="7"/>
      <c r="QZ193" s="7"/>
      <c r="RA193" s="7"/>
      <c r="RB193" s="7"/>
      <c r="RC193" s="7"/>
      <c r="RD193" s="7"/>
      <c r="RE193" s="7"/>
      <c r="RF193" s="7"/>
      <c r="RG193" s="7"/>
      <c r="RH193" s="7"/>
      <c r="RI193" s="7"/>
      <c r="RJ193" s="7"/>
      <c r="RK193" s="7"/>
      <c r="RL193" s="7"/>
      <c r="RM193" s="7"/>
      <c r="RN193" s="7"/>
      <c r="RO193" s="7"/>
      <c r="RP193" s="7"/>
      <c r="RQ193" s="7"/>
      <c r="RR193" s="7"/>
      <c r="RS193" s="7"/>
      <c r="RT193" s="7"/>
      <c r="RU193" s="7"/>
      <c r="RV193" s="7"/>
      <c r="RW193" s="7"/>
      <c r="RX193" s="7"/>
      <c r="RY193" s="7"/>
      <c r="RZ193" s="7"/>
      <c r="SA193" s="7"/>
      <c r="SB193" s="7"/>
      <c r="SC193" s="7"/>
      <c r="SD193" s="7"/>
      <c r="SE193" s="7"/>
      <c r="SF193" s="7"/>
      <c r="SG193" s="7"/>
      <c r="SH193" s="7"/>
      <c r="SI193" s="7"/>
      <c r="SJ193" s="7"/>
      <c r="SK193" s="7"/>
      <c r="SL193" s="7"/>
      <c r="SM193" s="7"/>
      <c r="SN193" s="7"/>
      <c r="SO193" s="7"/>
      <c r="SP193" s="7"/>
      <c r="SQ193" s="7"/>
      <c r="SR193" s="7"/>
      <c r="SS193" s="7"/>
      <c r="ST193" s="7"/>
      <c r="SU193" s="7"/>
      <c r="SV193" s="7"/>
      <c r="SW193" s="7"/>
      <c r="SX193" s="7"/>
      <c r="SY193" s="7"/>
      <c r="SZ193" s="7"/>
      <c r="TA193" s="7"/>
      <c r="TB193" s="7"/>
      <c r="TC193" s="7"/>
      <c r="TD193" s="7"/>
      <c r="TE193" s="7"/>
      <c r="TF193" s="7"/>
      <c r="TG193" s="7"/>
      <c r="TH193" s="7"/>
      <c r="TI193" s="7"/>
      <c r="TJ193" s="7"/>
      <c r="TK193" s="7"/>
      <c r="TL193" s="7"/>
      <c r="TM193" s="7"/>
      <c r="TN193" s="7"/>
      <c r="TO193" s="7"/>
      <c r="TP193" s="7"/>
      <c r="TQ193" s="7"/>
      <c r="TR193" s="7"/>
      <c r="TS193" s="7"/>
      <c r="TT193" s="7"/>
      <c r="TU193" s="7"/>
      <c r="TV193" s="7"/>
      <c r="TW193" s="7"/>
      <c r="TX193" s="7"/>
      <c r="TY193" s="7"/>
      <c r="TZ193" s="7"/>
      <c r="UA193" s="7"/>
      <c r="UB193" s="7"/>
      <c r="UC193" s="7"/>
      <c r="UD193" s="7"/>
      <c r="UE193" s="7"/>
      <c r="UF193" s="7"/>
      <c r="UG193" s="7"/>
      <c r="UH193" s="7"/>
      <c r="UI193" s="7"/>
      <c r="UJ193" s="7"/>
      <c r="UK193" s="7"/>
      <c r="UL193" s="7"/>
      <c r="UM193" s="7"/>
      <c r="UN193" s="7"/>
      <c r="UO193" s="7"/>
      <c r="UP193" s="7"/>
      <c r="UQ193" s="7"/>
      <c r="UR193" s="7"/>
      <c r="US193" s="7"/>
      <c r="UT193" s="7"/>
      <c r="UU193" s="7"/>
      <c r="UV193" s="7"/>
      <c r="UW193" s="7"/>
      <c r="UX193" s="7"/>
      <c r="UY193" s="7"/>
      <c r="UZ193" s="7"/>
      <c r="VA193" s="7"/>
      <c r="VB193" s="7"/>
      <c r="VC193" s="7"/>
      <c r="VD193" s="7"/>
      <c r="VE193" s="7"/>
      <c r="VF193" s="7"/>
      <c r="VG193" s="7"/>
      <c r="VH193" s="7"/>
      <c r="VI193" s="7"/>
      <c r="VJ193" s="7"/>
      <c r="VK193" s="7"/>
      <c r="VL193" s="7"/>
      <c r="VM193" s="7"/>
      <c r="VN193" s="7"/>
      <c r="VO193" s="7"/>
      <c r="VP193" s="7"/>
      <c r="VQ193" s="7"/>
      <c r="VR193" s="7"/>
      <c r="VS193" s="7"/>
      <c r="VT193" s="7"/>
      <c r="VU193" s="7"/>
      <c r="VV193" s="7"/>
      <c r="VW193" s="7"/>
      <c r="VX193" s="7"/>
      <c r="VY193" s="7"/>
      <c r="VZ193" s="7"/>
      <c r="WA193" s="7"/>
      <c r="WB193" s="7"/>
      <c r="WC193" s="7"/>
      <c r="WD193" s="7"/>
      <c r="WE193" s="7"/>
      <c r="WF193" s="7"/>
      <c r="WG193" s="7"/>
      <c r="WH193" s="7"/>
      <c r="WI193" s="7"/>
      <c r="WJ193" s="7"/>
      <c r="WK193" s="7"/>
      <c r="WL193" s="7"/>
      <c r="WM193" s="7"/>
      <c r="WN193" s="7"/>
      <c r="WO193" s="7"/>
      <c r="WP193" s="7"/>
      <c r="WQ193" s="7"/>
      <c r="WR193" s="7"/>
      <c r="WS193" s="7"/>
      <c r="WT193" s="7"/>
      <c r="WU193" s="7"/>
      <c r="WV193" s="7"/>
      <c r="WW193" s="7"/>
      <c r="WX193" s="7"/>
      <c r="WY193" s="7"/>
      <c r="WZ193" s="7"/>
      <c r="XA193" s="7"/>
      <c r="XB193" s="7"/>
      <c r="XC193" s="7"/>
      <c r="XD193" s="7"/>
      <c r="XE193" s="7"/>
      <c r="XF193" s="7"/>
      <c r="XG193" s="7"/>
      <c r="XH193" s="7"/>
      <c r="XI193" s="7"/>
      <c r="XJ193" s="7"/>
      <c r="XK193" s="7"/>
      <c r="XL193" s="7"/>
      <c r="XM193" s="7"/>
      <c r="XN193" s="7"/>
      <c r="XO193" s="7"/>
      <c r="XP193" s="7"/>
      <c r="XQ193" s="7"/>
      <c r="XR193" s="7"/>
      <c r="XS193" s="7"/>
      <c r="XT193" s="7"/>
      <c r="XU193" s="7"/>
      <c r="XV193" s="7"/>
      <c r="XW193" s="7"/>
      <c r="XX193" s="7"/>
      <c r="XY193" s="7"/>
      <c r="XZ193" s="7"/>
      <c r="YA193" s="7"/>
      <c r="YB193" s="7"/>
      <c r="YC193" s="7"/>
      <c r="YD193" s="7"/>
      <c r="YE193" s="7"/>
      <c r="YF193" s="7"/>
      <c r="YG193" s="7"/>
      <c r="YH193" s="7"/>
      <c r="YI193" s="7"/>
      <c r="YJ193" s="7"/>
      <c r="YK193" s="7"/>
      <c r="YL193" s="7"/>
      <c r="YM193" s="7"/>
      <c r="YN193" s="7"/>
      <c r="YO193" s="7"/>
      <c r="YP193" s="7"/>
      <c r="YQ193" s="7"/>
      <c r="YR193" s="7"/>
      <c r="YS193" s="7"/>
      <c r="YT193" s="7"/>
      <c r="YU193" s="7"/>
      <c r="YV193" s="7"/>
      <c r="YW193" s="7"/>
      <c r="YX193" s="7"/>
      <c r="YY193" s="7"/>
      <c r="YZ193" s="7"/>
      <c r="ZA193" s="7"/>
      <c r="ZB193" s="7"/>
      <c r="ZC193" s="7"/>
      <c r="ZD193" s="7"/>
      <c r="ZE193" s="7"/>
      <c r="ZF193" s="7"/>
      <c r="ZG193" s="7"/>
      <c r="ZH193" s="7"/>
      <c r="ZI193" s="7"/>
      <c r="ZJ193" s="7"/>
      <c r="ZK193" s="7"/>
      <c r="ZL193" s="7"/>
      <c r="ZM193" s="7"/>
      <c r="ZN193" s="7"/>
      <c r="ZO193" s="7"/>
      <c r="ZP193" s="7"/>
      <c r="ZQ193" s="7"/>
      <c r="ZR193" s="7"/>
      <c r="ZS193" s="7"/>
      <c r="ZT193" s="7"/>
      <c r="ZU193" s="7"/>
      <c r="ZV193" s="7"/>
      <c r="ZW193" s="7"/>
      <c r="ZX193" s="7"/>
      <c r="ZY193" s="7"/>
      <c r="ZZ193" s="7"/>
      <c r="AAA193" s="7"/>
      <c r="AAB193" s="7"/>
      <c r="AAC193" s="7"/>
      <c r="AAD193" s="7"/>
      <c r="AAE193" s="7"/>
      <c r="AAF193" s="7"/>
      <c r="AAG193" s="7"/>
      <c r="AAH193" s="7"/>
      <c r="AAI193" s="7"/>
      <c r="AAJ193" s="7"/>
      <c r="AAK193" s="7"/>
      <c r="AAL193" s="7"/>
      <c r="AAM193" s="7"/>
      <c r="AAN193" s="7"/>
      <c r="AAO193" s="7"/>
      <c r="AAP193" s="7"/>
      <c r="AAQ193" s="7"/>
      <c r="AAR193" s="7"/>
      <c r="AAS193" s="7"/>
      <c r="AAT193" s="7"/>
      <c r="AAU193" s="7"/>
      <c r="AAV193" s="7"/>
      <c r="AAW193" s="7"/>
      <c r="AAX193" s="7"/>
      <c r="AAY193" s="7"/>
      <c r="AAZ193" s="7"/>
      <c r="ABA193" s="7"/>
      <c r="ABB193" s="7"/>
      <c r="ABC193" s="7"/>
      <c r="ABD193" s="7"/>
      <c r="ABE193" s="7"/>
      <c r="ABF193" s="7"/>
      <c r="ABG193" s="7"/>
      <c r="ABH193" s="7"/>
      <c r="ABI193" s="7"/>
      <c r="ABJ193" s="7"/>
      <c r="ABK193" s="7"/>
      <c r="ABL193" s="7"/>
      <c r="ABM193" s="7"/>
      <c r="ABN193" s="7"/>
      <c r="ABO193" s="7"/>
      <c r="ABP193" s="7"/>
      <c r="ABQ193" s="7"/>
      <c r="ABR193" s="7"/>
      <c r="ABS193" s="7"/>
      <c r="ABT193" s="7"/>
      <c r="ABU193" s="7"/>
      <c r="ABV193" s="7"/>
      <c r="ABW193" s="7"/>
      <c r="ABX193" s="7"/>
      <c r="ABY193" s="7"/>
      <c r="ABZ193" s="7"/>
      <c r="ACA193" s="7"/>
      <c r="ACB193" s="7"/>
      <c r="ACC193" s="7"/>
      <c r="ACD193" s="7"/>
      <c r="ACE193" s="7"/>
      <c r="ACF193" s="7"/>
      <c r="ACG193" s="7"/>
      <c r="ACH193" s="7"/>
      <c r="ACI193" s="7"/>
      <c r="ACJ193" s="7"/>
      <c r="ACK193" s="7"/>
      <c r="ACL193" s="7"/>
      <c r="ACM193" s="7"/>
      <c r="ACN193" s="7"/>
      <c r="ACO193" s="7"/>
      <c r="ACP193" s="7"/>
      <c r="ACQ193" s="7"/>
      <c r="ACR193" s="7"/>
      <c r="ACS193" s="7"/>
      <c r="ACT193" s="7"/>
      <c r="ACU193" s="7"/>
      <c r="ACV193" s="7"/>
      <c r="ACW193" s="7"/>
      <c r="ACX193" s="7"/>
      <c r="ACY193" s="7"/>
      <c r="ACZ193" s="7"/>
      <c r="ADA193" s="7"/>
      <c r="ADB193" s="7"/>
      <c r="ADC193" s="7"/>
      <c r="ADD193" s="7"/>
      <c r="ADE193" s="7"/>
      <c r="ADF193" s="7"/>
      <c r="ADG193" s="7"/>
      <c r="ADH193" s="7"/>
      <c r="ADI193" s="7"/>
      <c r="ADJ193" s="7"/>
      <c r="ADK193" s="7"/>
      <c r="ADL193" s="7"/>
      <c r="ADM193" s="7"/>
      <c r="ADN193" s="7"/>
      <c r="ADO193" s="7"/>
      <c r="ADP193" s="7"/>
      <c r="ADQ193" s="7"/>
      <c r="ADR193" s="7"/>
      <c r="ADS193" s="7"/>
      <c r="ADT193" s="7"/>
      <c r="ADU193" s="7"/>
      <c r="ADV193" s="7"/>
      <c r="ADW193" s="7"/>
      <c r="ADX193" s="7"/>
      <c r="ADY193" s="7"/>
      <c r="ADZ193" s="7"/>
      <c r="AEA193" s="7"/>
      <c r="AEB193" s="7"/>
      <c r="AEC193" s="7"/>
      <c r="AED193" s="7"/>
      <c r="AEE193" s="7"/>
      <c r="AEF193" s="7"/>
      <c r="AEG193" s="7"/>
      <c r="AEH193" s="7"/>
      <c r="AEI193" s="7"/>
      <c r="AEJ193" s="7"/>
      <c r="AEK193" s="7"/>
      <c r="AEL193" s="7"/>
      <c r="AEM193" s="7"/>
      <c r="AEN193" s="7"/>
      <c r="AEO193" s="7"/>
      <c r="AEP193" s="7"/>
      <c r="AEQ193" s="7"/>
      <c r="AER193" s="7"/>
      <c r="AES193" s="7"/>
      <c r="AET193" s="7"/>
      <c r="AEU193" s="7"/>
      <c r="AEV193" s="7"/>
      <c r="AEW193" s="7"/>
      <c r="AEX193" s="7"/>
      <c r="AEY193" s="7"/>
      <c r="AEZ193" s="7"/>
      <c r="AFA193" s="7"/>
      <c r="AFB193" s="7"/>
      <c r="AFC193" s="7"/>
      <c r="AFD193" s="7"/>
      <c r="AFE193" s="7"/>
      <c r="AFF193" s="7"/>
      <c r="AFG193" s="7"/>
      <c r="AFH193" s="7"/>
      <c r="AFI193" s="7"/>
      <c r="AFJ193" s="7"/>
      <c r="AFK193" s="7"/>
      <c r="AFL193" s="7"/>
      <c r="AFM193" s="7"/>
      <c r="AFN193" s="7"/>
      <c r="AFO193" s="7"/>
      <c r="AFP193" s="7"/>
      <c r="AFQ193" s="7"/>
      <c r="AFR193" s="7"/>
      <c r="AFS193" s="7"/>
      <c r="AFT193" s="7"/>
      <c r="AFU193" s="7"/>
      <c r="AFV193" s="7"/>
      <c r="AFW193" s="7"/>
      <c r="AFX193" s="7"/>
      <c r="AFY193" s="7"/>
      <c r="AFZ193" s="7"/>
      <c r="AGA193" s="7"/>
      <c r="AGB193" s="7"/>
      <c r="AGC193" s="7"/>
      <c r="AGD193" s="7"/>
      <c r="AGE193" s="7"/>
      <c r="AGF193" s="7"/>
      <c r="AGG193" s="7"/>
      <c r="AGH193" s="7"/>
      <c r="AGI193" s="7"/>
      <c r="AGJ193" s="7"/>
      <c r="AGK193" s="7"/>
      <c r="AGL193" s="7"/>
      <c r="AGM193" s="7"/>
      <c r="AGN193" s="7"/>
      <c r="AGO193" s="7"/>
      <c r="AGP193" s="7"/>
      <c r="AGQ193" s="7"/>
      <c r="AGR193" s="7"/>
      <c r="AGS193" s="7"/>
      <c r="AGT193" s="7"/>
      <c r="AGU193" s="7"/>
      <c r="AGV193" s="7"/>
      <c r="AGW193" s="7"/>
      <c r="AGX193" s="7"/>
      <c r="AGY193" s="7"/>
      <c r="AGZ193" s="7"/>
      <c r="AHA193" s="7"/>
      <c r="AHB193" s="7"/>
      <c r="AHC193" s="7"/>
      <c r="AHD193" s="7"/>
      <c r="AHE193" s="7"/>
      <c r="AHF193" s="7"/>
      <c r="AHG193" s="7"/>
      <c r="AHH193" s="7"/>
      <c r="AHI193" s="7"/>
      <c r="AHJ193" s="7"/>
      <c r="AHK193" s="7"/>
      <c r="AHL193" s="7"/>
      <c r="AHM193" s="7"/>
      <c r="AHN193" s="7"/>
      <c r="AHO193" s="7"/>
      <c r="AHP193" s="7"/>
      <c r="AHQ193" s="7"/>
      <c r="AHR193" s="7"/>
      <c r="AHS193" s="7"/>
      <c r="AHT193" s="7"/>
      <c r="AHU193" s="7"/>
      <c r="AHV193" s="7"/>
      <c r="AHW193" s="7"/>
      <c r="AHX193" s="7"/>
      <c r="AHY193" s="7"/>
      <c r="AHZ193" s="7"/>
      <c r="AIA193" s="7"/>
      <c r="AIB193" s="7"/>
      <c r="AIC193" s="7"/>
      <c r="AID193" s="7"/>
      <c r="AIE193" s="7"/>
      <c r="AIF193" s="7"/>
      <c r="AIG193" s="7"/>
      <c r="AIH193" s="7"/>
      <c r="AII193" s="7"/>
      <c r="AIJ193" s="7"/>
      <c r="AIK193" s="7"/>
      <c r="AIL193" s="7"/>
      <c r="AIM193" s="7"/>
      <c r="AIN193" s="7"/>
      <c r="AIO193" s="7"/>
      <c r="AIP193" s="7"/>
      <c r="AIQ193" s="7"/>
      <c r="AIR193" s="7"/>
      <c r="AIS193" s="7"/>
      <c r="AIT193" s="7"/>
      <c r="AIU193" s="7"/>
      <c r="AIV193" s="7"/>
      <c r="AIW193" s="7"/>
      <c r="AIX193" s="7"/>
      <c r="AIY193" s="7"/>
      <c r="AIZ193" s="7"/>
      <c r="AJA193" s="7"/>
      <c r="AJB193" s="7"/>
      <c r="AJC193" s="7"/>
      <c r="AJD193" s="7"/>
      <c r="AJE193" s="7"/>
      <c r="AJF193" s="7"/>
      <c r="AJG193" s="7"/>
      <c r="AJH193" s="7"/>
      <c r="AJI193" s="7"/>
      <c r="AJJ193" s="7"/>
      <c r="AJK193" s="7"/>
      <c r="AJL193" s="7"/>
      <c r="AJM193" s="7"/>
      <c r="AJN193" s="7"/>
      <c r="AJO193" s="7"/>
      <c r="AJP193" s="7"/>
      <c r="AJQ193" s="7"/>
      <c r="AJR193" s="7"/>
      <c r="AJS193" s="7"/>
      <c r="AJT193" s="7"/>
      <c r="AJU193" s="7"/>
      <c r="AJV193" s="7"/>
      <c r="AJW193" s="7"/>
      <c r="AJX193" s="7"/>
      <c r="AJY193" s="7"/>
      <c r="AJZ193" s="7"/>
      <c r="AKA193" s="7"/>
      <c r="AKB193" s="7"/>
      <c r="AKC193" s="7"/>
      <c r="AKD193" s="7"/>
      <c r="AKE193" s="7"/>
      <c r="AKF193" s="7"/>
      <c r="AKG193" s="7"/>
      <c r="AKH193" s="7"/>
      <c r="AKI193" s="7"/>
      <c r="AKJ193" s="7"/>
      <c r="AKK193" s="7"/>
      <c r="AKL193" s="7"/>
      <c r="AKM193" s="7"/>
      <c r="AKN193" s="7"/>
      <c r="AKO193" s="7"/>
      <c r="AKP193" s="7"/>
      <c r="AKQ193" s="7"/>
      <c r="AKR193" s="7"/>
      <c r="AKS193" s="7"/>
      <c r="AKT193" s="7"/>
      <c r="AKU193" s="7"/>
      <c r="AKV193" s="7"/>
      <c r="AKW193" s="7"/>
      <c r="AKX193" s="7"/>
      <c r="AKY193" s="7"/>
      <c r="AKZ193" s="7"/>
      <c r="ALA193" s="7"/>
      <c r="ALB193" s="7"/>
      <c r="ALC193" s="7"/>
      <c r="ALD193" s="7"/>
      <c r="ALE193" s="7"/>
      <c r="ALF193" s="7"/>
      <c r="ALG193" s="7"/>
      <c r="ALH193" s="7"/>
      <c r="ALI193" s="7"/>
      <c r="ALJ193" s="7"/>
      <c r="ALK193" s="7"/>
      <c r="ALL193" s="7"/>
      <c r="ALM193" s="7"/>
      <c r="ALN193" s="7"/>
      <c r="ALO193" s="7"/>
      <c r="ALP193" s="7"/>
      <c r="ALQ193" s="7"/>
      <c r="ALR193" s="7"/>
      <c r="ALS193" s="7"/>
      <c r="ALT193" s="7"/>
      <c r="ALU193" s="7"/>
      <c r="ALV193" s="7"/>
      <c r="ALW193" s="7"/>
      <c r="ALX193" s="7"/>
      <c r="ALY193" s="7"/>
      <c r="ALZ193" s="7"/>
      <c r="AMA193" s="7"/>
      <c r="AMB193" s="7"/>
      <c r="AMC193" s="7"/>
      <c r="AMD193" s="7"/>
      <c r="AME193" s="7"/>
      <c r="AMF193" s="7"/>
      <c r="AMG193" s="7"/>
      <c r="AMH193" s="7"/>
      <c r="AMI193" s="7"/>
      <c r="AMJ193" s="7"/>
      <c r="AMK193" s="7"/>
      <c r="AML193" s="7"/>
      <c r="AMM193" s="7"/>
      <c r="AMN193" s="7"/>
      <c r="AMO193" s="7"/>
      <c r="AMP193" s="7"/>
      <c r="AMQ193" s="7"/>
      <c r="AMR193" s="7"/>
      <c r="AMS193" s="7"/>
      <c r="AMT193" s="7"/>
      <c r="AMU193" s="7"/>
      <c r="AMV193" s="7"/>
      <c r="AMW193" s="7"/>
      <c r="AMX193" s="7"/>
      <c r="AMY193" s="7"/>
      <c r="AMZ193" s="7"/>
      <c r="ANA193" s="7"/>
      <c r="ANB193" s="7"/>
      <c r="ANC193" s="7"/>
      <c r="AND193" s="7"/>
      <c r="ANE193" s="7"/>
      <c r="ANF193" s="7"/>
      <c r="ANG193" s="7"/>
      <c r="ANH193" s="7"/>
      <c r="ANI193" s="7"/>
      <c r="ANJ193" s="7"/>
      <c r="ANK193" s="7"/>
      <c r="ANL193" s="7"/>
      <c r="ANM193" s="7"/>
      <c r="ANN193" s="7"/>
      <c r="ANO193" s="7"/>
      <c r="ANP193" s="7"/>
      <c r="ANQ193" s="7"/>
      <c r="ANR193" s="7"/>
      <c r="ANS193" s="7"/>
      <c r="ANT193" s="7"/>
      <c r="ANU193" s="7"/>
      <c r="ANV193" s="7"/>
      <c r="ANW193" s="7"/>
      <c r="ANX193" s="7"/>
      <c r="ANY193" s="7"/>
      <c r="ANZ193" s="7"/>
      <c r="AOA193" s="7"/>
      <c r="AOB193" s="7"/>
      <c r="AOC193" s="7"/>
      <c r="AOD193" s="7"/>
      <c r="AOE193" s="7"/>
      <c r="AOF193" s="7"/>
      <c r="AOG193" s="7"/>
      <c r="AOH193" s="7"/>
      <c r="AOI193" s="7"/>
      <c r="AOJ193" s="7"/>
      <c r="AOK193" s="7"/>
      <c r="AOL193" s="7"/>
      <c r="AOM193" s="7"/>
      <c r="AON193" s="7"/>
      <c r="AOO193" s="7"/>
      <c r="AOP193" s="7"/>
      <c r="AOQ193" s="7"/>
      <c r="AOR193" s="7"/>
      <c r="AOS193" s="7"/>
      <c r="AOT193" s="7"/>
      <c r="AOU193" s="7"/>
      <c r="AOV193" s="7"/>
      <c r="AOW193" s="7"/>
      <c r="AOX193" s="7"/>
      <c r="AOY193" s="7"/>
      <c r="AOZ193" s="7"/>
      <c r="APA193" s="7"/>
      <c r="APB193" s="7"/>
      <c r="APC193" s="7"/>
      <c r="APD193" s="7"/>
      <c r="APE193" s="7"/>
      <c r="APF193" s="7"/>
      <c r="APG193" s="7"/>
      <c r="APH193" s="7"/>
      <c r="API193" s="7"/>
      <c r="APJ193" s="7"/>
      <c r="APK193" s="7"/>
      <c r="APL193" s="7"/>
      <c r="APM193" s="7"/>
      <c r="APN193" s="7"/>
      <c r="APO193" s="7"/>
      <c r="APP193" s="7"/>
      <c r="APQ193" s="7"/>
      <c r="APR193" s="7"/>
      <c r="APS193" s="7"/>
      <c r="APT193" s="7"/>
      <c r="APU193" s="7"/>
      <c r="APV193" s="7"/>
      <c r="APW193" s="7"/>
      <c r="APX193" s="7"/>
      <c r="APY193" s="7"/>
      <c r="APZ193" s="7"/>
      <c r="AQA193" s="7"/>
      <c r="AQB193" s="7"/>
      <c r="AQC193" s="7"/>
      <c r="AQD193" s="7"/>
      <c r="AQE193" s="7"/>
      <c r="AQF193" s="7"/>
      <c r="AQG193" s="7"/>
      <c r="AQH193" s="7"/>
      <c r="AQI193" s="7"/>
      <c r="AQJ193" s="7"/>
      <c r="AQK193" s="7"/>
      <c r="AQL193" s="7"/>
      <c r="AQM193" s="7"/>
      <c r="AQN193" s="7"/>
      <c r="AQO193" s="7"/>
      <c r="AQP193" s="7"/>
      <c r="AQQ193" s="7"/>
      <c r="AQR193" s="7"/>
      <c r="AQS193" s="7"/>
      <c r="AQT193" s="7"/>
      <c r="AQU193" s="7"/>
      <c r="AQV193" s="7"/>
      <c r="AQW193" s="7"/>
      <c r="AQX193" s="7"/>
      <c r="AQY193" s="7"/>
      <c r="AQZ193" s="7"/>
      <c r="ARA193" s="7"/>
      <c r="ARB193" s="7"/>
      <c r="ARC193" s="7"/>
      <c r="ARD193" s="7"/>
      <c r="ARE193" s="7"/>
      <c r="ARF193" s="7"/>
      <c r="ARG193" s="7"/>
      <c r="ARH193" s="7"/>
      <c r="ARI193" s="7"/>
      <c r="ARJ193" s="7"/>
      <c r="ARK193" s="7"/>
      <c r="ARL193" s="7"/>
      <c r="ARM193" s="7"/>
      <c r="ARN193" s="7"/>
      <c r="ARO193" s="7"/>
      <c r="ARP193" s="7"/>
      <c r="ARQ193" s="7"/>
      <c r="ARR193" s="7"/>
      <c r="ARS193" s="7"/>
      <c r="ART193" s="7"/>
      <c r="ARU193" s="7"/>
      <c r="ARV193" s="7"/>
      <c r="ARW193" s="7"/>
      <c r="ARX193" s="7"/>
      <c r="ARY193" s="7"/>
      <c r="ARZ193" s="7"/>
      <c r="ASA193" s="7"/>
      <c r="ASB193" s="7"/>
      <c r="ASC193" s="7"/>
      <c r="ASD193" s="7"/>
      <c r="ASE193" s="7"/>
      <c r="ASF193" s="7"/>
      <c r="ASG193" s="7"/>
      <c r="ASH193" s="7"/>
      <c r="ASI193" s="7"/>
      <c r="ASJ193" s="7"/>
      <c r="ASK193" s="7"/>
      <c r="ASL193" s="7"/>
      <c r="ASM193" s="7"/>
      <c r="ASN193" s="7"/>
      <c r="ASO193" s="7"/>
      <c r="ASP193" s="7"/>
      <c r="ASQ193" s="7"/>
      <c r="ASR193" s="7"/>
      <c r="ASS193" s="7"/>
      <c r="AST193" s="7"/>
      <c r="ASU193" s="7"/>
      <c r="ASV193" s="7"/>
      <c r="ASW193" s="7"/>
      <c r="ASX193" s="7"/>
      <c r="ASY193" s="7"/>
      <c r="ASZ193" s="7"/>
      <c r="ATA193" s="7"/>
      <c r="ATB193" s="7"/>
      <c r="ATC193" s="7"/>
      <c r="ATD193" s="7"/>
      <c r="ATE193" s="7"/>
      <c r="ATF193" s="7"/>
      <c r="ATG193" s="7"/>
      <c r="ATH193" s="7"/>
      <c r="ATI193" s="7"/>
      <c r="ATJ193" s="7"/>
      <c r="ATK193" s="7"/>
      <c r="ATL193" s="7"/>
      <c r="ATM193" s="7"/>
      <c r="ATN193" s="7"/>
      <c r="ATO193" s="7"/>
      <c r="ATP193" s="7"/>
      <c r="ATQ193" s="7"/>
      <c r="ATR193" s="7"/>
      <c r="ATS193" s="7"/>
      <c r="ATT193" s="7"/>
      <c r="ATU193" s="7"/>
      <c r="ATV193" s="7"/>
      <c r="ATW193" s="7"/>
      <c r="ATX193" s="7"/>
      <c r="ATY193" s="7"/>
      <c r="ATZ193" s="7"/>
      <c r="AUA193" s="7"/>
      <c r="AUB193" s="7"/>
      <c r="AUC193" s="7"/>
      <c r="AUD193" s="7"/>
      <c r="AUE193" s="7"/>
      <c r="AUF193" s="7"/>
      <c r="AUG193" s="7"/>
      <c r="AUH193" s="7"/>
      <c r="AUI193" s="7"/>
      <c r="AUJ193" s="7"/>
      <c r="AUK193" s="7"/>
      <c r="AUL193" s="7"/>
      <c r="AUM193" s="7"/>
      <c r="AUN193" s="7"/>
      <c r="AUO193" s="7"/>
      <c r="AUP193" s="7"/>
      <c r="AUQ193" s="7"/>
      <c r="AUR193" s="7"/>
      <c r="AUS193" s="7"/>
      <c r="AUT193" s="7"/>
      <c r="AUU193" s="7"/>
      <c r="AUV193" s="7"/>
      <c r="AUW193" s="7"/>
      <c r="AUX193" s="7"/>
      <c r="AUY193" s="7"/>
      <c r="AUZ193" s="7"/>
      <c r="AVA193" s="7"/>
      <c r="AVB193" s="7"/>
      <c r="AVC193" s="7"/>
      <c r="AVD193" s="7"/>
      <c r="AVE193" s="7"/>
      <c r="AVF193" s="7"/>
      <c r="AVG193" s="7"/>
      <c r="AVH193" s="7"/>
      <c r="AVI193" s="7"/>
      <c r="AVJ193" s="7"/>
      <c r="AVK193" s="7"/>
      <c r="AVL193" s="7"/>
      <c r="AVM193" s="7"/>
      <c r="AVN193" s="7"/>
      <c r="AVO193" s="7"/>
      <c r="AVP193" s="7"/>
      <c r="AVQ193" s="7"/>
      <c r="AVR193" s="7"/>
      <c r="AVS193" s="7"/>
      <c r="AVT193" s="7"/>
      <c r="AVU193" s="7"/>
      <c r="AVV193" s="7"/>
      <c r="AVW193" s="7"/>
      <c r="AVX193" s="7"/>
      <c r="AVY193" s="7"/>
      <c r="AVZ193" s="7"/>
      <c r="AWA193" s="7"/>
      <c r="AWB193" s="7"/>
      <c r="AWC193" s="7"/>
      <c r="AWD193" s="7"/>
      <c r="AWE193" s="7"/>
      <c r="AWF193" s="7"/>
      <c r="AWG193" s="7"/>
      <c r="AWH193" s="7"/>
      <c r="AWI193" s="7"/>
      <c r="AWJ193" s="7"/>
      <c r="AWK193" s="7"/>
      <c r="AWL193" s="7"/>
      <c r="AWM193" s="7"/>
      <c r="AWN193" s="7"/>
      <c r="AWO193" s="7"/>
      <c r="AWP193" s="7"/>
      <c r="AWQ193" s="7"/>
      <c r="AWR193" s="7"/>
      <c r="AWS193" s="7"/>
      <c r="AWT193" s="7"/>
      <c r="AWU193" s="7"/>
      <c r="AWV193" s="7"/>
      <c r="AWW193" s="7"/>
      <c r="AWX193" s="7"/>
      <c r="AWY193" s="7"/>
      <c r="AWZ193" s="7"/>
      <c r="AXA193" s="7"/>
      <c r="AXB193" s="7"/>
      <c r="AXC193" s="7"/>
      <c r="AXD193" s="7"/>
      <c r="AXE193" s="7"/>
      <c r="AXF193" s="7"/>
      <c r="AXG193" s="7"/>
      <c r="AXH193" s="7"/>
      <c r="AXI193" s="7"/>
      <c r="AXJ193" s="7"/>
      <c r="AXK193" s="7"/>
      <c r="AXL193" s="7"/>
      <c r="AXM193" s="7"/>
      <c r="AXN193" s="7"/>
      <c r="AXO193" s="7"/>
      <c r="AXP193" s="7"/>
      <c r="AXQ193" s="7"/>
      <c r="AXR193" s="7"/>
      <c r="AXS193" s="7"/>
      <c r="AXT193" s="7"/>
      <c r="AXU193" s="7"/>
      <c r="AXV193" s="7"/>
      <c r="AXW193" s="7"/>
      <c r="AXX193" s="7"/>
      <c r="AXY193" s="7"/>
      <c r="AXZ193" s="7"/>
      <c r="AYA193" s="7"/>
      <c r="AYB193" s="7"/>
      <c r="AYC193" s="7"/>
      <c r="AYD193" s="7"/>
      <c r="AYE193" s="7"/>
      <c r="AYF193" s="7"/>
      <c r="AYG193" s="7"/>
      <c r="AYH193" s="7"/>
      <c r="AYI193" s="7"/>
      <c r="AYJ193" s="7"/>
      <c r="AYK193" s="7"/>
      <c r="AYL193" s="7"/>
      <c r="AYM193" s="7"/>
      <c r="AYN193" s="7"/>
      <c r="AYO193" s="7"/>
      <c r="AYP193" s="7"/>
      <c r="AYQ193" s="7"/>
      <c r="AYR193" s="7"/>
      <c r="AYS193" s="7"/>
      <c r="AYT193" s="7"/>
      <c r="AYU193" s="7"/>
      <c r="AYV193" s="7"/>
      <c r="AYW193" s="7"/>
      <c r="AYX193" s="7"/>
      <c r="AYY193" s="7"/>
      <c r="AYZ193" s="7"/>
      <c r="AZA193" s="7"/>
      <c r="AZB193" s="7"/>
      <c r="AZC193" s="7"/>
      <c r="AZD193" s="7"/>
      <c r="AZE193" s="7"/>
      <c r="AZF193" s="7"/>
      <c r="AZG193" s="7"/>
      <c r="AZH193" s="7"/>
      <c r="AZI193" s="7"/>
      <c r="AZJ193" s="7"/>
      <c r="AZK193" s="7"/>
      <c r="AZL193" s="7"/>
      <c r="AZM193" s="7"/>
      <c r="AZN193" s="7"/>
      <c r="AZO193" s="7"/>
      <c r="AZP193" s="7"/>
      <c r="AZQ193" s="7"/>
      <c r="AZR193" s="7"/>
      <c r="AZS193" s="7"/>
      <c r="AZT193" s="7"/>
      <c r="AZU193" s="7"/>
      <c r="AZV193" s="7"/>
      <c r="AZW193" s="7"/>
      <c r="AZX193" s="7"/>
      <c r="AZY193" s="7"/>
      <c r="AZZ193" s="7"/>
      <c r="BAA193" s="7"/>
      <c r="BAB193" s="7"/>
      <c r="BAC193" s="7"/>
      <c r="BAD193" s="7"/>
      <c r="BAE193" s="7"/>
      <c r="BAF193" s="7"/>
      <c r="BAG193" s="7"/>
      <c r="BAH193" s="7"/>
      <c r="BAI193" s="7"/>
      <c r="BAJ193" s="7"/>
      <c r="BAK193" s="7"/>
      <c r="BAL193" s="7"/>
      <c r="BAM193" s="7"/>
      <c r="BAN193" s="7"/>
      <c r="BAO193" s="7"/>
      <c r="BAP193" s="7"/>
      <c r="BAQ193" s="7"/>
      <c r="BAR193" s="7"/>
      <c r="BAS193" s="7"/>
      <c r="BAT193" s="7"/>
      <c r="BAU193" s="7"/>
      <c r="BAV193" s="7"/>
      <c r="BAW193" s="7"/>
      <c r="BAX193" s="7"/>
      <c r="BAY193" s="7"/>
      <c r="BAZ193" s="7"/>
      <c r="BBA193" s="7"/>
      <c r="BBB193" s="7"/>
      <c r="BBC193" s="7"/>
      <c r="BBD193" s="7"/>
      <c r="BBE193" s="7"/>
      <c r="BBF193" s="7"/>
      <c r="BBG193" s="7"/>
      <c r="BBH193" s="7"/>
      <c r="BBI193" s="7"/>
      <c r="BBJ193" s="7"/>
      <c r="BBK193" s="7"/>
      <c r="BBL193" s="7"/>
      <c r="BBM193" s="7"/>
      <c r="BBN193" s="7"/>
      <c r="BBO193" s="7"/>
      <c r="BBP193" s="7"/>
      <c r="BBQ193" s="7"/>
      <c r="BBR193" s="7"/>
      <c r="BBS193" s="7"/>
      <c r="BBT193" s="7"/>
      <c r="BBU193" s="7"/>
      <c r="BBV193" s="7"/>
      <c r="BBW193" s="7"/>
      <c r="BBX193" s="7"/>
      <c r="BBY193" s="7"/>
      <c r="BBZ193" s="7"/>
      <c r="BCA193" s="7"/>
      <c r="BCB193" s="7"/>
      <c r="BCC193" s="7"/>
      <c r="BCD193" s="7"/>
      <c r="BCE193" s="7"/>
      <c r="BCF193" s="7"/>
      <c r="BCG193" s="7"/>
      <c r="BCH193" s="7"/>
      <c r="BCI193" s="7"/>
      <c r="BCJ193" s="7"/>
      <c r="BCK193" s="7"/>
      <c r="BCL193" s="7"/>
      <c r="BCM193" s="7"/>
      <c r="BCN193" s="7"/>
      <c r="BCO193" s="7"/>
      <c r="BCP193" s="7"/>
      <c r="BCQ193" s="7"/>
      <c r="BCR193" s="7"/>
      <c r="BCS193" s="7"/>
      <c r="BCT193" s="7"/>
      <c r="BCU193" s="7"/>
      <c r="BCV193" s="7"/>
      <c r="BCW193" s="7"/>
      <c r="BCX193" s="7"/>
      <c r="BCY193" s="7"/>
      <c r="BCZ193" s="7"/>
      <c r="BDA193" s="7"/>
      <c r="BDB193" s="7"/>
      <c r="BDC193" s="7"/>
      <c r="BDD193" s="7"/>
      <c r="BDE193" s="7"/>
      <c r="BDF193" s="7"/>
      <c r="BDG193" s="7"/>
      <c r="BDH193" s="7"/>
      <c r="BDI193" s="7"/>
      <c r="BDJ193" s="7"/>
      <c r="BDK193" s="7"/>
      <c r="BDL193" s="7"/>
      <c r="BDM193" s="7"/>
      <c r="BDN193" s="7"/>
      <c r="BDO193" s="7"/>
      <c r="BDP193" s="7"/>
      <c r="BDQ193" s="7"/>
      <c r="BDR193" s="7"/>
      <c r="BDS193" s="7"/>
      <c r="BDT193" s="7"/>
      <c r="BDU193" s="7"/>
      <c r="BDV193" s="7"/>
      <c r="BDW193" s="7"/>
      <c r="BDX193" s="7"/>
      <c r="BDY193" s="7"/>
      <c r="BDZ193" s="7"/>
      <c r="BEA193" s="7"/>
      <c r="BEB193" s="7"/>
      <c r="BEC193" s="7"/>
      <c r="BED193" s="7"/>
      <c r="BEE193" s="7"/>
      <c r="BEF193" s="7"/>
      <c r="BEG193" s="7"/>
      <c r="BEH193" s="7"/>
      <c r="BEI193" s="7"/>
      <c r="BEJ193" s="7"/>
      <c r="BEK193" s="7"/>
      <c r="BEL193" s="7"/>
      <c r="BEM193" s="7"/>
      <c r="BEN193" s="7"/>
      <c r="BEO193" s="7"/>
      <c r="BEP193" s="7"/>
      <c r="BEQ193" s="7"/>
      <c r="BER193" s="7"/>
      <c r="BES193" s="7"/>
      <c r="BET193" s="7"/>
      <c r="BEU193" s="7"/>
      <c r="BEV193" s="7"/>
      <c r="BEW193" s="7"/>
      <c r="BEX193" s="7"/>
      <c r="BEY193" s="7"/>
      <c r="BEZ193" s="7"/>
      <c r="BFA193" s="7"/>
      <c r="BFB193" s="7"/>
      <c r="BFC193" s="7"/>
      <c r="BFD193" s="7"/>
      <c r="BFE193" s="7"/>
      <c r="BFF193" s="7"/>
      <c r="BFG193" s="7"/>
      <c r="BFH193" s="7"/>
      <c r="BFI193" s="7"/>
      <c r="BFJ193" s="7"/>
      <c r="BFK193" s="7"/>
      <c r="BFL193" s="7"/>
      <c r="BFM193" s="7"/>
      <c r="BFN193" s="7"/>
      <c r="BFO193" s="7"/>
      <c r="BFP193" s="7"/>
      <c r="BFQ193" s="7"/>
      <c r="BFR193" s="7"/>
      <c r="BFS193" s="7"/>
      <c r="BFT193" s="7"/>
      <c r="BFU193" s="7"/>
      <c r="BFV193" s="7"/>
      <c r="BFW193" s="7"/>
      <c r="BFX193" s="7"/>
      <c r="BFY193" s="7"/>
      <c r="BFZ193" s="7"/>
      <c r="BGA193" s="7"/>
      <c r="BGB193" s="7"/>
      <c r="BGC193" s="7"/>
      <c r="BGD193" s="7"/>
      <c r="BGE193" s="7"/>
      <c r="BGF193" s="7"/>
      <c r="BGG193" s="7"/>
      <c r="BGH193" s="7"/>
      <c r="BGI193" s="7"/>
      <c r="BGJ193" s="7"/>
      <c r="BGK193" s="7"/>
      <c r="BGL193" s="7"/>
      <c r="BGM193" s="7"/>
      <c r="BGN193" s="7"/>
      <c r="BGO193" s="7"/>
      <c r="BGP193" s="7"/>
      <c r="BGQ193" s="7"/>
      <c r="BGR193" s="7"/>
      <c r="BGS193" s="7"/>
      <c r="BGT193" s="7"/>
      <c r="BGU193" s="7"/>
      <c r="BGV193" s="7"/>
      <c r="BGW193" s="7"/>
      <c r="BGX193" s="7"/>
      <c r="BGY193" s="7"/>
      <c r="BGZ193" s="7"/>
      <c r="BHA193" s="7"/>
      <c r="BHB193" s="7"/>
      <c r="BHC193" s="7"/>
      <c r="BHD193" s="7"/>
      <c r="BHE193" s="7"/>
      <c r="BHF193" s="7"/>
      <c r="BHG193" s="7"/>
      <c r="BHH193" s="7"/>
      <c r="BHI193" s="7"/>
      <c r="BHJ193" s="7"/>
      <c r="BHK193" s="7"/>
      <c r="BHL193" s="7"/>
      <c r="BHM193" s="7"/>
      <c r="BHN193" s="7"/>
      <c r="BHO193" s="7"/>
      <c r="BHP193" s="7"/>
      <c r="BHQ193" s="7"/>
      <c r="BHR193" s="7"/>
      <c r="BHS193" s="7"/>
      <c r="BHT193" s="7"/>
      <c r="BHU193" s="7"/>
      <c r="BHV193" s="7"/>
      <c r="BHW193" s="7"/>
      <c r="BHX193" s="7"/>
      <c r="BHY193" s="7"/>
      <c r="BHZ193" s="7"/>
      <c r="BIA193" s="7"/>
      <c r="BIB193" s="7"/>
      <c r="BIC193" s="7"/>
      <c r="BID193" s="7"/>
      <c r="BIE193" s="7"/>
      <c r="BIF193" s="7"/>
      <c r="BIG193" s="7"/>
      <c r="BIH193" s="7"/>
      <c r="BII193" s="7"/>
      <c r="BIJ193" s="7"/>
      <c r="BIK193" s="7"/>
      <c r="BIL193" s="7"/>
      <c r="BIM193" s="7"/>
      <c r="BIN193" s="7"/>
      <c r="BIO193" s="7"/>
      <c r="BIP193" s="7"/>
      <c r="BIQ193" s="7"/>
      <c r="BIR193" s="7"/>
      <c r="BIS193" s="7"/>
      <c r="BIT193" s="7"/>
      <c r="BIU193" s="7"/>
      <c r="BIV193" s="7"/>
      <c r="BIW193" s="7"/>
      <c r="BIX193" s="7"/>
      <c r="BIY193" s="7"/>
      <c r="BIZ193" s="7"/>
      <c r="BJA193" s="7"/>
      <c r="BJB193" s="7"/>
      <c r="BJC193" s="7"/>
      <c r="BJD193" s="7"/>
      <c r="BJE193" s="7"/>
      <c r="BJF193" s="7"/>
      <c r="BJG193" s="7"/>
      <c r="BJH193" s="7"/>
      <c r="BJI193" s="7"/>
      <c r="BJJ193" s="7"/>
      <c r="BJK193" s="7"/>
      <c r="BJL193" s="7"/>
      <c r="BJM193" s="7"/>
      <c r="BJN193" s="7"/>
      <c r="BJO193" s="7"/>
      <c r="BJP193" s="7"/>
      <c r="BJQ193" s="7"/>
      <c r="BJR193" s="7"/>
      <c r="BJS193" s="7"/>
      <c r="BJT193" s="7"/>
      <c r="BJU193" s="7"/>
      <c r="BJV193" s="7"/>
      <c r="BJW193" s="7"/>
      <c r="BJX193" s="7"/>
      <c r="BJY193" s="7"/>
      <c r="BJZ193" s="7"/>
      <c r="BKA193" s="7"/>
      <c r="BKB193" s="7"/>
      <c r="BKC193" s="7"/>
      <c r="BKD193" s="7"/>
      <c r="BKE193" s="7"/>
      <c r="BKF193" s="7"/>
      <c r="BKG193" s="7"/>
      <c r="BKH193" s="7"/>
      <c r="BKI193" s="7"/>
      <c r="BKJ193" s="7"/>
      <c r="BKK193" s="7"/>
      <c r="BKL193" s="7"/>
      <c r="BKM193" s="7"/>
      <c r="BKN193" s="7"/>
      <c r="BKO193" s="7"/>
      <c r="BKP193" s="7"/>
      <c r="BKQ193" s="7"/>
      <c r="BKR193" s="7"/>
      <c r="BKS193" s="7"/>
      <c r="BKT193" s="7"/>
      <c r="BKU193" s="7"/>
      <c r="BKV193" s="7"/>
      <c r="BKW193" s="7"/>
      <c r="BKX193" s="7"/>
      <c r="BKY193" s="7"/>
      <c r="BKZ193" s="7"/>
      <c r="BLA193" s="7"/>
      <c r="BLB193" s="7"/>
      <c r="BLC193" s="7"/>
      <c r="BLD193" s="7"/>
      <c r="BLE193" s="7"/>
      <c r="BLF193" s="7"/>
      <c r="BLG193" s="7"/>
      <c r="BLH193" s="7"/>
      <c r="BLI193" s="7"/>
      <c r="BLJ193" s="7"/>
      <c r="BLK193" s="7"/>
      <c r="BLL193" s="7"/>
      <c r="BLM193" s="7"/>
      <c r="BLN193" s="7"/>
      <c r="BLO193" s="7"/>
      <c r="BLP193" s="7"/>
      <c r="BLQ193" s="7"/>
      <c r="BLR193" s="7"/>
      <c r="BLS193" s="7"/>
      <c r="BLT193" s="7"/>
      <c r="BLU193" s="7"/>
      <c r="BLV193" s="7"/>
      <c r="BLW193" s="7"/>
      <c r="BLX193" s="7"/>
      <c r="BLY193" s="7"/>
      <c r="BLZ193" s="7"/>
      <c r="BMA193" s="7"/>
      <c r="BMB193" s="7"/>
      <c r="BMC193" s="7"/>
      <c r="BMD193" s="7"/>
      <c r="BME193" s="7"/>
      <c r="BMF193" s="7"/>
      <c r="BMG193" s="7"/>
      <c r="BMH193" s="7"/>
      <c r="BMI193" s="7"/>
      <c r="BMJ193" s="7"/>
      <c r="BMK193" s="7"/>
      <c r="BML193" s="7"/>
      <c r="BMM193" s="7"/>
      <c r="BMN193" s="7"/>
      <c r="BMO193" s="7"/>
      <c r="BMP193" s="7"/>
      <c r="BMQ193" s="7"/>
      <c r="BMR193" s="7"/>
      <c r="BMS193" s="7"/>
      <c r="BMT193" s="7"/>
      <c r="BMU193" s="7"/>
      <c r="BMV193" s="7"/>
      <c r="BMW193" s="7"/>
      <c r="BMX193" s="7"/>
      <c r="BMY193" s="7"/>
      <c r="BMZ193" s="7"/>
      <c r="BNA193" s="7"/>
      <c r="BNB193" s="7"/>
      <c r="BNC193" s="7"/>
      <c r="BND193" s="7"/>
      <c r="BNE193" s="7"/>
      <c r="BNF193" s="7"/>
      <c r="BNG193" s="7"/>
      <c r="BNH193" s="7"/>
      <c r="BNI193" s="7"/>
      <c r="BNJ193" s="7"/>
      <c r="BNK193" s="7"/>
      <c r="BNL193" s="7"/>
      <c r="BNM193" s="7"/>
      <c r="BNN193" s="7"/>
      <c r="BNO193" s="7"/>
      <c r="BNP193" s="7"/>
      <c r="BNQ193" s="7"/>
      <c r="BNR193" s="7"/>
      <c r="BNS193" s="7"/>
      <c r="BNT193" s="7"/>
      <c r="BNU193" s="7"/>
      <c r="BNV193" s="7"/>
      <c r="BNW193" s="7"/>
      <c r="BNX193" s="7"/>
      <c r="BNY193" s="7"/>
      <c r="BNZ193" s="7"/>
      <c r="BOA193" s="7"/>
      <c r="BOB193" s="7"/>
      <c r="BOC193" s="7"/>
      <c r="BOD193" s="7"/>
      <c r="BOE193" s="7"/>
      <c r="BOF193" s="7"/>
      <c r="BOG193" s="7"/>
      <c r="BOH193" s="7"/>
      <c r="BOI193" s="7"/>
      <c r="BOJ193" s="7"/>
      <c r="BOK193" s="7"/>
      <c r="BOL193" s="7"/>
      <c r="BOM193" s="7"/>
      <c r="BON193" s="7"/>
      <c r="BOO193" s="7"/>
      <c r="BOP193" s="7"/>
      <c r="BOQ193" s="7"/>
      <c r="BOR193" s="7"/>
      <c r="BOS193" s="7"/>
      <c r="BOT193" s="7"/>
      <c r="BOU193" s="7"/>
      <c r="BOV193" s="7"/>
      <c r="BOW193" s="7"/>
      <c r="BOX193" s="7"/>
      <c r="BOY193" s="7"/>
      <c r="BOZ193" s="7"/>
      <c r="BPA193" s="7"/>
      <c r="BPB193" s="7"/>
      <c r="BPC193" s="7"/>
      <c r="BPD193" s="7"/>
      <c r="BPE193" s="7"/>
      <c r="BPF193" s="7"/>
      <c r="BPG193" s="7"/>
      <c r="BPH193" s="7"/>
      <c r="BPI193" s="7"/>
      <c r="BPJ193" s="7"/>
      <c r="BPK193" s="7"/>
      <c r="BPL193" s="7"/>
      <c r="BPM193" s="7"/>
      <c r="BPN193" s="7"/>
      <c r="BPO193" s="7"/>
      <c r="BPP193" s="7"/>
      <c r="BPQ193" s="7"/>
      <c r="BPR193" s="7"/>
      <c r="BPS193" s="7"/>
      <c r="BPT193" s="7"/>
      <c r="BPU193" s="7"/>
      <c r="BPV193" s="7"/>
      <c r="BPW193" s="7"/>
      <c r="BPX193" s="7"/>
      <c r="BPY193" s="7"/>
      <c r="BPZ193" s="7"/>
      <c r="BQA193" s="7"/>
      <c r="BQB193" s="7"/>
      <c r="BQC193" s="7"/>
      <c r="BQD193" s="7"/>
      <c r="BQE193" s="7"/>
      <c r="BQF193" s="7"/>
      <c r="BQG193" s="7"/>
      <c r="BQH193" s="7"/>
      <c r="BQI193" s="7"/>
      <c r="BQJ193" s="7"/>
      <c r="BQK193" s="7"/>
      <c r="BQL193" s="7"/>
      <c r="BQM193" s="7"/>
      <c r="BQN193" s="7"/>
      <c r="BQO193" s="7"/>
      <c r="BQP193" s="7"/>
      <c r="BQQ193" s="7"/>
      <c r="BQR193" s="7"/>
      <c r="BQS193" s="7"/>
      <c r="BQT193" s="7"/>
      <c r="BQU193" s="7"/>
      <c r="BQV193" s="7"/>
      <c r="BQW193" s="7"/>
      <c r="BQX193" s="7"/>
      <c r="BQY193" s="7"/>
      <c r="BQZ193" s="7"/>
      <c r="BRA193" s="7"/>
      <c r="BRB193" s="7"/>
      <c r="BRC193" s="7"/>
      <c r="BRD193" s="7"/>
      <c r="BRE193" s="7"/>
      <c r="BRF193" s="7"/>
      <c r="BRG193" s="7"/>
      <c r="BRH193" s="7"/>
      <c r="BRI193" s="7"/>
      <c r="BRJ193" s="7"/>
      <c r="BRK193" s="7"/>
      <c r="BRL193" s="7"/>
      <c r="BRM193" s="7"/>
      <c r="BRN193" s="7"/>
      <c r="BRO193" s="7"/>
      <c r="BRP193" s="7"/>
      <c r="BRQ193" s="7"/>
      <c r="BRR193" s="7"/>
      <c r="BRS193" s="7"/>
      <c r="BRT193" s="7"/>
      <c r="BRU193" s="7"/>
      <c r="BRV193" s="7"/>
      <c r="BRW193" s="7"/>
      <c r="BRX193" s="7"/>
      <c r="BRY193" s="7"/>
      <c r="BRZ193" s="7"/>
      <c r="BSA193" s="7"/>
      <c r="BSB193" s="7"/>
      <c r="BSC193" s="7"/>
      <c r="BSD193" s="7"/>
      <c r="BSE193" s="7"/>
      <c r="BSF193" s="7"/>
      <c r="BSG193" s="7"/>
      <c r="BSH193" s="7"/>
      <c r="BSI193" s="7"/>
      <c r="BSJ193" s="7"/>
      <c r="BSK193" s="7"/>
      <c r="BSL193" s="7"/>
      <c r="BSM193" s="7"/>
      <c r="BSN193" s="7"/>
      <c r="BSO193" s="7"/>
      <c r="BSP193" s="7"/>
      <c r="BSQ193" s="7"/>
      <c r="BSR193" s="7"/>
      <c r="BSS193" s="7"/>
      <c r="BST193" s="7"/>
      <c r="BSU193" s="7"/>
      <c r="BSV193" s="7"/>
      <c r="BSW193" s="7"/>
      <c r="BSX193" s="7"/>
      <c r="BSY193" s="7"/>
      <c r="BSZ193" s="7"/>
      <c r="BTA193" s="7"/>
      <c r="BTB193" s="7"/>
      <c r="BTC193" s="7"/>
      <c r="BTD193" s="7"/>
      <c r="BTE193" s="7"/>
      <c r="BTF193" s="7"/>
      <c r="BTG193" s="7"/>
      <c r="BTH193" s="7"/>
      <c r="BTI193" s="7"/>
      <c r="BTJ193" s="7"/>
      <c r="BTK193" s="7"/>
      <c r="BTL193" s="7"/>
      <c r="BTM193" s="7"/>
      <c r="BTN193" s="7"/>
      <c r="BTO193" s="7"/>
      <c r="BTP193" s="7"/>
      <c r="BTQ193" s="7"/>
      <c r="BTR193" s="7"/>
      <c r="BTS193" s="7"/>
      <c r="BTT193" s="7"/>
      <c r="BTU193" s="7"/>
      <c r="BTV193" s="7"/>
      <c r="BTW193" s="7"/>
      <c r="BTX193" s="7"/>
      <c r="BTY193" s="7"/>
      <c r="BTZ193" s="7"/>
      <c r="BUA193" s="7"/>
      <c r="BUB193" s="7"/>
      <c r="BUC193" s="7"/>
      <c r="BUD193" s="7"/>
      <c r="BUE193" s="7"/>
      <c r="BUF193" s="7"/>
      <c r="BUG193" s="7"/>
      <c r="BUH193" s="7"/>
      <c r="BUI193" s="7"/>
      <c r="BUJ193" s="7"/>
      <c r="BUK193" s="7"/>
      <c r="BUL193" s="7"/>
      <c r="BUM193" s="7"/>
      <c r="BUN193" s="7"/>
      <c r="BUO193" s="7"/>
      <c r="BUP193" s="7"/>
      <c r="BUQ193" s="7"/>
      <c r="BUR193" s="7"/>
      <c r="BUS193" s="7"/>
      <c r="BUT193" s="7"/>
      <c r="BUU193" s="7"/>
      <c r="BUV193" s="7"/>
      <c r="BUW193" s="7"/>
      <c r="BUX193" s="7"/>
      <c r="BUY193" s="7"/>
      <c r="BUZ193" s="7"/>
      <c r="BVA193" s="7"/>
      <c r="BVB193" s="7"/>
      <c r="BVC193" s="7"/>
      <c r="BVD193" s="7"/>
      <c r="BVE193" s="7"/>
      <c r="BVF193" s="7"/>
      <c r="BVG193" s="7"/>
      <c r="BVH193" s="7"/>
      <c r="BVI193" s="7"/>
      <c r="BVJ193" s="7"/>
      <c r="BVK193" s="7"/>
      <c r="BVL193" s="7"/>
      <c r="BVM193" s="7"/>
      <c r="BVN193" s="7"/>
      <c r="BVO193" s="7"/>
      <c r="BVP193" s="7"/>
      <c r="BVQ193" s="7"/>
      <c r="BVR193" s="7"/>
      <c r="BVS193" s="7"/>
      <c r="BVT193" s="7"/>
      <c r="BVU193" s="7"/>
      <c r="BVV193" s="7"/>
      <c r="BVW193" s="7"/>
      <c r="BVX193" s="7"/>
      <c r="BVY193" s="7"/>
      <c r="BVZ193" s="7"/>
      <c r="BWA193" s="7"/>
      <c r="BWB193" s="7"/>
      <c r="BWC193" s="7"/>
      <c r="BWD193" s="7"/>
      <c r="BWE193" s="7"/>
      <c r="BWF193" s="7"/>
      <c r="BWG193" s="7"/>
      <c r="BWH193" s="7"/>
      <c r="BWI193" s="7"/>
      <c r="BWJ193" s="7"/>
      <c r="BWK193" s="7"/>
      <c r="BWL193" s="7"/>
      <c r="BWM193" s="7"/>
      <c r="BWN193" s="7"/>
      <c r="BWO193" s="7"/>
      <c r="BWP193" s="7"/>
      <c r="BWQ193" s="7"/>
      <c r="BWR193" s="7"/>
      <c r="BWS193" s="7"/>
      <c r="BWT193" s="7"/>
      <c r="BWU193" s="7"/>
      <c r="BWV193" s="7"/>
      <c r="BWW193" s="7"/>
      <c r="BWX193" s="7"/>
      <c r="BWY193" s="7"/>
      <c r="BWZ193" s="7"/>
      <c r="BXA193" s="7"/>
      <c r="BXB193" s="7"/>
      <c r="BXC193" s="7"/>
      <c r="BXD193" s="7"/>
      <c r="BXE193" s="7"/>
      <c r="BXF193" s="7"/>
      <c r="BXG193" s="7"/>
      <c r="BXH193" s="7"/>
      <c r="BXI193" s="7"/>
      <c r="BXJ193" s="7"/>
      <c r="BXK193" s="7"/>
      <c r="BXL193" s="7"/>
      <c r="BXM193" s="7"/>
      <c r="BXN193" s="7"/>
      <c r="BXO193" s="7"/>
      <c r="BXP193" s="7"/>
      <c r="BXQ193" s="7"/>
      <c r="BXR193" s="7"/>
      <c r="BXS193" s="7"/>
      <c r="BXT193" s="7"/>
      <c r="BXU193" s="7"/>
      <c r="BXV193" s="7"/>
      <c r="BXW193" s="7"/>
      <c r="BXX193" s="7"/>
      <c r="BXY193" s="7"/>
      <c r="BXZ193" s="7"/>
      <c r="BYA193" s="7"/>
      <c r="BYB193" s="7"/>
      <c r="BYC193" s="7"/>
      <c r="BYD193" s="7"/>
      <c r="BYE193" s="7"/>
      <c r="BYF193" s="7"/>
      <c r="BYG193" s="7"/>
      <c r="BYH193" s="7"/>
      <c r="BYI193" s="7"/>
      <c r="BYJ193" s="7"/>
      <c r="BYK193" s="7"/>
      <c r="BYL193" s="7"/>
      <c r="BYM193" s="7"/>
      <c r="BYN193" s="7"/>
      <c r="BYO193" s="7"/>
      <c r="BYP193" s="7"/>
      <c r="BYQ193" s="7"/>
      <c r="BYR193" s="7"/>
      <c r="BYS193" s="7"/>
      <c r="BYT193" s="7"/>
      <c r="BYU193" s="7"/>
      <c r="BYV193" s="7"/>
      <c r="BYW193" s="7"/>
      <c r="BYX193" s="7"/>
      <c r="BYY193" s="7"/>
      <c r="BYZ193" s="7"/>
      <c r="BZA193" s="7"/>
      <c r="BZB193" s="7"/>
      <c r="BZC193" s="7"/>
      <c r="BZD193" s="7"/>
      <c r="BZE193" s="7"/>
      <c r="BZF193" s="7"/>
      <c r="BZG193" s="7"/>
      <c r="BZH193" s="7"/>
      <c r="BZI193" s="7"/>
      <c r="BZJ193" s="7"/>
      <c r="BZK193" s="7"/>
      <c r="BZL193" s="7"/>
      <c r="BZM193" s="7"/>
      <c r="BZN193" s="7"/>
      <c r="BZO193" s="7"/>
      <c r="BZP193" s="7"/>
      <c r="BZQ193" s="7"/>
      <c r="BZR193" s="7"/>
      <c r="BZS193" s="7"/>
      <c r="BZT193" s="7"/>
      <c r="BZU193" s="7"/>
      <c r="BZV193" s="7"/>
      <c r="BZW193" s="7"/>
      <c r="BZX193" s="7"/>
      <c r="BZY193" s="7"/>
      <c r="BZZ193" s="7"/>
      <c r="CAA193" s="7"/>
      <c r="CAB193" s="7"/>
      <c r="CAC193" s="7"/>
      <c r="CAD193" s="7"/>
      <c r="CAE193" s="7"/>
      <c r="CAF193" s="7"/>
      <c r="CAG193" s="7"/>
      <c r="CAH193" s="7"/>
      <c r="CAI193" s="7"/>
      <c r="CAJ193" s="7"/>
      <c r="CAK193" s="7"/>
      <c r="CAL193" s="7"/>
      <c r="CAM193" s="7"/>
      <c r="CAN193" s="7"/>
      <c r="CAO193" s="7"/>
      <c r="CAP193" s="7"/>
      <c r="CAQ193" s="7"/>
      <c r="CAR193" s="7"/>
      <c r="CAS193" s="7"/>
      <c r="CAT193" s="7"/>
      <c r="CAU193" s="7"/>
      <c r="CAV193" s="7"/>
      <c r="CAW193" s="7"/>
      <c r="CAX193" s="7"/>
      <c r="CAY193" s="7"/>
      <c r="CAZ193" s="7"/>
      <c r="CBA193" s="7"/>
      <c r="CBB193" s="7"/>
      <c r="CBC193" s="7"/>
      <c r="CBD193" s="7"/>
      <c r="CBE193" s="7"/>
      <c r="CBF193" s="7"/>
      <c r="CBG193" s="7"/>
      <c r="CBH193" s="7"/>
      <c r="CBI193" s="7"/>
      <c r="CBJ193" s="7"/>
      <c r="CBK193" s="7"/>
      <c r="CBL193" s="7"/>
      <c r="CBM193" s="7"/>
      <c r="CBN193" s="7"/>
      <c r="CBO193" s="7"/>
      <c r="CBP193" s="7"/>
      <c r="CBQ193" s="7"/>
      <c r="CBR193" s="7"/>
      <c r="CBS193" s="7"/>
      <c r="CBT193" s="7"/>
      <c r="CBU193" s="7"/>
      <c r="CBV193" s="7"/>
      <c r="CBW193" s="7"/>
      <c r="CBX193" s="7"/>
      <c r="CBY193" s="7"/>
      <c r="CBZ193" s="7"/>
      <c r="CCA193" s="7"/>
      <c r="CCB193" s="7"/>
      <c r="CCC193" s="7"/>
      <c r="CCD193" s="7"/>
      <c r="CCE193" s="7"/>
      <c r="CCF193" s="7"/>
      <c r="CCG193" s="7"/>
      <c r="CCH193" s="7"/>
      <c r="CCI193" s="7"/>
      <c r="CCJ193" s="7"/>
      <c r="CCK193" s="7"/>
      <c r="CCL193" s="7"/>
      <c r="CCM193" s="7"/>
      <c r="CCN193" s="7"/>
      <c r="CCO193" s="7"/>
      <c r="CCP193" s="7"/>
      <c r="CCQ193" s="7"/>
      <c r="CCR193" s="7"/>
      <c r="CCS193" s="7"/>
      <c r="CCT193" s="7"/>
      <c r="CCU193" s="7"/>
      <c r="CCV193" s="7"/>
      <c r="CCW193" s="7"/>
      <c r="CCX193" s="7"/>
      <c r="CCY193" s="7"/>
      <c r="CCZ193" s="7"/>
      <c r="CDA193" s="7"/>
      <c r="CDB193" s="7"/>
      <c r="CDC193" s="7"/>
      <c r="CDD193" s="7"/>
      <c r="CDE193" s="7"/>
      <c r="CDF193" s="7"/>
      <c r="CDG193" s="7"/>
      <c r="CDH193" s="7"/>
      <c r="CDI193" s="7"/>
      <c r="CDJ193" s="7"/>
      <c r="CDK193" s="7"/>
      <c r="CDL193" s="7"/>
      <c r="CDM193" s="7"/>
      <c r="CDN193" s="7"/>
      <c r="CDO193" s="7"/>
      <c r="CDP193" s="7"/>
      <c r="CDQ193" s="7"/>
      <c r="CDR193" s="7"/>
      <c r="CDS193" s="7"/>
      <c r="CDT193" s="7"/>
      <c r="CDU193" s="7"/>
      <c r="CDV193" s="7"/>
      <c r="CDW193" s="7"/>
      <c r="CDX193" s="7"/>
      <c r="CDY193" s="7"/>
      <c r="CDZ193" s="7"/>
      <c r="CEA193" s="7"/>
      <c r="CEB193" s="7"/>
      <c r="CEC193" s="7"/>
      <c r="CED193" s="7"/>
      <c r="CEE193" s="7"/>
      <c r="CEF193" s="7"/>
      <c r="CEG193" s="7"/>
      <c r="CEH193" s="7"/>
      <c r="CEI193" s="7"/>
      <c r="CEJ193" s="7"/>
      <c r="CEK193" s="7"/>
      <c r="CEL193" s="7"/>
      <c r="CEM193" s="7"/>
      <c r="CEN193" s="7"/>
      <c r="CEO193" s="7"/>
      <c r="CEP193" s="7"/>
      <c r="CEQ193" s="7"/>
      <c r="CER193" s="7"/>
      <c r="CES193" s="7"/>
      <c r="CET193" s="7"/>
      <c r="CEU193" s="7"/>
      <c r="CEV193" s="7"/>
      <c r="CEW193" s="7"/>
      <c r="CEX193" s="7"/>
      <c r="CEY193" s="7"/>
      <c r="CEZ193" s="7"/>
      <c r="CFA193" s="7"/>
      <c r="CFB193" s="7"/>
      <c r="CFC193" s="7"/>
      <c r="CFD193" s="7"/>
      <c r="CFE193" s="7"/>
      <c r="CFF193" s="7"/>
      <c r="CFG193" s="7"/>
      <c r="CFH193" s="7"/>
      <c r="CFI193" s="7"/>
      <c r="CFJ193" s="7"/>
      <c r="CFK193" s="7"/>
      <c r="CFL193" s="7"/>
      <c r="CFM193" s="7"/>
      <c r="CFN193" s="7"/>
      <c r="CFO193" s="7"/>
      <c r="CFP193" s="7"/>
      <c r="CFQ193" s="7"/>
      <c r="CFR193" s="7"/>
      <c r="CFS193" s="7"/>
      <c r="CFT193" s="7"/>
      <c r="CFU193" s="7"/>
      <c r="CFV193" s="7"/>
      <c r="CFW193" s="7"/>
      <c r="CFX193" s="7"/>
      <c r="CFY193" s="7"/>
      <c r="CFZ193" s="7"/>
      <c r="CGA193" s="7"/>
      <c r="CGB193" s="7"/>
      <c r="CGC193" s="7"/>
      <c r="CGD193" s="7"/>
      <c r="CGE193" s="7"/>
      <c r="CGF193" s="7"/>
      <c r="CGG193" s="7"/>
      <c r="CGH193" s="7"/>
      <c r="CGI193" s="7"/>
      <c r="CGJ193" s="7"/>
      <c r="CGK193" s="7"/>
      <c r="CGL193" s="7"/>
      <c r="CGM193" s="7"/>
      <c r="CGN193" s="7"/>
      <c r="CGO193" s="7"/>
      <c r="CGP193" s="7"/>
      <c r="CGQ193" s="7"/>
      <c r="CGR193" s="7"/>
      <c r="CGS193" s="7"/>
      <c r="CGT193" s="7"/>
      <c r="CGU193" s="7"/>
      <c r="CGV193" s="7"/>
      <c r="CGW193" s="7"/>
      <c r="CGX193" s="7"/>
      <c r="CGY193" s="7"/>
      <c r="CGZ193" s="7"/>
      <c r="CHA193" s="7"/>
      <c r="CHB193" s="7"/>
      <c r="CHC193" s="7"/>
      <c r="CHD193" s="7"/>
      <c r="CHE193" s="7"/>
      <c r="CHF193" s="7"/>
      <c r="CHG193" s="7"/>
      <c r="CHH193" s="7"/>
      <c r="CHI193" s="7"/>
      <c r="CHJ193" s="7"/>
      <c r="CHK193" s="7"/>
      <c r="CHL193" s="7"/>
      <c r="CHM193" s="7"/>
      <c r="CHN193" s="7"/>
      <c r="CHO193" s="7"/>
      <c r="CHP193" s="7"/>
      <c r="CHQ193" s="7"/>
      <c r="CHR193" s="7"/>
      <c r="CHS193" s="7"/>
      <c r="CHT193" s="7"/>
      <c r="CHU193" s="7"/>
      <c r="CHV193" s="7"/>
      <c r="CHW193" s="7"/>
      <c r="CHX193" s="7"/>
      <c r="CHY193" s="7"/>
      <c r="CHZ193" s="7"/>
      <c r="CIA193" s="7"/>
      <c r="CIB193" s="7"/>
      <c r="CIC193" s="7"/>
      <c r="CID193" s="7"/>
      <c r="CIE193" s="7"/>
      <c r="CIF193" s="7"/>
      <c r="CIG193" s="7"/>
      <c r="CIH193" s="7"/>
      <c r="CII193" s="7"/>
      <c r="CIJ193" s="7"/>
      <c r="CIK193" s="7"/>
      <c r="CIL193" s="7"/>
      <c r="CIM193" s="7"/>
      <c r="CIN193" s="7"/>
      <c r="CIO193" s="7"/>
      <c r="CIP193" s="7"/>
      <c r="CIQ193" s="7"/>
      <c r="CIR193" s="7"/>
      <c r="CIS193" s="7"/>
      <c r="CIT193" s="7"/>
      <c r="CIU193" s="7"/>
      <c r="CIV193" s="7"/>
      <c r="CIW193" s="7"/>
      <c r="CIX193" s="7"/>
      <c r="CIY193" s="7"/>
      <c r="CIZ193" s="7"/>
      <c r="CJA193" s="7"/>
      <c r="CJB193" s="7"/>
      <c r="CJC193" s="7"/>
      <c r="CJD193" s="7"/>
      <c r="CJE193" s="7"/>
      <c r="CJF193" s="7"/>
      <c r="CJG193" s="7"/>
      <c r="CJH193" s="7"/>
      <c r="CJI193" s="7"/>
      <c r="CJJ193" s="7"/>
      <c r="CJK193" s="7"/>
      <c r="CJL193" s="7"/>
      <c r="CJM193" s="7"/>
      <c r="CJN193" s="7"/>
      <c r="CJO193" s="7"/>
      <c r="CJP193" s="7"/>
      <c r="CJQ193" s="7"/>
      <c r="CJR193" s="7"/>
      <c r="CJS193" s="7"/>
      <c r="CJT193" s="7"/>
      <c r="CJU193" s="7"/>
      <c r="CJV193" s="7"/>
      <c r="CJW193" s="7"/>
      <c r="CJX193" s="7"/>
      <c r="CJY193" s="7"/>
      <c r="CJZ193" s="7"/>
      <c r="CKA193" s="7"/>
      <c r="CKB193" s="7"/>
      <c r="CKC193" s="7"/>
      <c r="CKD193" s="7"/>
      <c r="CKE193" s="7"/>
      <c r="CKF193" s="7"/>
      <c r="CKG193" s="7"/>
      <c r="CKH193" s="7"/>
      <c r="CKI193" s="7"/>
      <c r="CKJ193" s="7"/>
      <c r="CKK193" s="7"/>
      <c r="CKL193" s="7"/>
      <c r="CKM193" s="7"/>
      <c r="CKN193" s="7"/>
      <c r="CKO193" s="7"/>
      <c r="CKP193" s="7"/>
      <c r="CKQ193" s="7"/>
      <c r="CKR193" s="7"/>
      <c r="CKS193" s="7"/>
      <c r="CKT193" s="7"/>
      <c r="CKU193" s="7"/>
      <c r="CKV193" s="7"/>
      <c r="CKW193" s="7"/>
      <c r="CKX193" s="7"/>
      <c r="CKY193" s="7"/>
      <c r="CKZ193" s="7"/>
      <c r="CLA193" s="7"/>
      <c r="CLB193" s="7"/>
      <c r="CLC193" s="7"/>
      <c r="CLD193" s="7"/>
      <c r="CLE193" s="7"/>
      <c r="CLF193" s="7"/>
      <c r="CLG193" s="7"/>
      <c r="CLH193" s="7"/>
      <c r="CLI193" s="7"/>
      <c r="CLJ193" s="7"/>
      <c r="CLK193" s="7"/>
      <c r="CLL193" s="7"/>
      <c r="CLM193" s="7"/>
      <c r="CLN193" s="7"/>
      <c r="CLO193" s="7"/>
      <c r="CLP193" s="7"/>
      <c r="CLQ193" s="7"/>
      <c r="CLR193" s="7"/>
      <c r="CLS193" s="7"/>
      <c r="CLT193" s="7"/>
      <c r="CLU193" s="7"/>
      <c r="CLV193" s="7"/>
      <c r="CLW193" s="7"/>
      <c r="CLX193" s="7"/>
      <c r="CLY193" s="7"/>
      <c r="CLZ193" s="7"/>
      <c r="CMA193" s="7"/>
      <c r="CMB193" s="7"/>
      <c r="CMC193" s="7"/>
      <c r="CMD193" s="7"/>
      <c r="CME193" s="7"/>
      <c r="CMF193" s="7"/>
      <c r="CMG193" s="7"/>
      <c r="CMH193" s="7"/>
      <c r="CMI193" s="7"/>
      <c r="CMJ193" s="7"/>
      <c r="CMK193" s="7"/>
      <c r="CML193" s="7"/>
      <c r="CMM193" s="7"/>
      <c r="CMN193" s="7"/>
      <c r="CMO193" s="7"/>
      <c r="CMP193" s="7"/>
      <c r="CMQ193" s="7"/>
      <c r="CMR193" s="7"/>
      <c r="CMS193" s="7"/>
      <c r="CMT193" s="7"/>
      <c r="CMU193" s="7"/>
      <c r="CMV193" s="7"/>
      <c r="CMW193" s="7"/>
      <c r="CMX193" s="7"/>
      <c r="CMY193" s="7"/>
      <c r="CMZ193" s="7"/>
      <c r="CNA193" s="7"/>
      <c r="CNB193" s="7"/>
      <c r="CNC193" s="7"/>
      <c r="CND193" s="7"/>
      <c r="CNE193" s="7"/>
      <c r="CNF193" s="7"/>
      <c r="CNG193" s="7"/>
      <c r="CNH193" s="7"/>
      <c r="CNI193" s="7"/>
      <c r="CNJ193" s="7"/>
      <c r="CNK193" s="7"/>
      <c r="CNL193" s="7"/>
      <c r="CNM193" s="7"/>
      <c r="CNN193" s="7"/>
      <c r="CNO193" s="7"/>
      <c r="CNP193" s="7"/>
      <c r="CNQ193" s="7"/>
      <c r="CNR193" s="7"/>
      <c r="CNS193" s="7"/>
      <c r="CNT193" s="7"/>
      <c r="CNU193" s="7"/>
      <c r="CNV193" s="7"/>
      <c r="CNW193" s="7"/>
      <c r="CNX193" s="7"/>
      <c r="CNY193" s="7"/>
      <c r="CNZ193" s="7"/>
      <c r="COA193" s="7"/>
      <c r="COB193" s="7"/>
      <c r="COC193" s="7"/>
      <c r="COD193" s="7"/>
      <c r="COE193" s="7"/>
      <c r="COF193" s="7"/>
      <c r="COG193" s="7"/>
      <c r="COH193" s="7"/>
      <c r="COI193" s="7"/>
      <c r="COJ193" s="7"/>
      <c r="COK193" s="7"/>
      <c r="COL193" s="7"/>
      <c r="COM193" s="7"/>
      <c r="CON193" s="7"/>
      <c r="COO193" s="7"/>
      <c r="COP193" s="7"/>
      <c r="COQ193" s="7"/>
      <c r="COR193" s="7"/>
      <c r="COS193" s="7"/>
      <c r="COT193" s="7"/>
      <c r="COU193" s="7"/>
      <c r="COV193" s="7"/>
      <c r="COW193" s="7"/>
      <c r="COX193" s="7"/>
      <c r="COY193" s="7"/>
      <c r="COZ193" s="7"/>
      <c r="CPA193" s="7"/>
      <c r="CPB193" s="7"/>
      <c r="CPC193" s="7"/>
      <c r="CPD193" s="7"/>
      <c r="CPE193" s="7"/>
      <c r="CPF193" s="7"/>
      <c r="CPG193" s="7"/>
      <c r="CPH193" s="7"/>
      <c r="CPI193" s="7"/>
    </row>
    <row r="194" spans="1:2453" ht="54.75" hidden="1" customHeight="1" x14ac:dyDescent="0.25">
      <c r="A194" s="19" t="s">
        <v>106</v>
      </c>
      <c r="B194" s="29" t="s">
        <v>209</v>
      </c>
      <c r="C194" s="13">
        <v>0</v>
      </c>
      <c r="D194" s="13">
        <v>0</v>
      </c>
      <c r="E194" s="13">
        <v>0</v>
      </c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  <c r="GN194" s="7"/>
      <c r="GO194" s="7"/>
      <c r="GP194" s="7"/>
      <c r="GQ194" s="7"/>
      <c r="GR194" s="7"/>
      <c r="GS194" s="7"/>
      <c r="GT194" s="7"/>
      <c r="GU194" s="7"/>
      <c r="GV194" s="7"/>
      <c r="GW194" s="7"/>
      <c r="GX194" s="7"/>
      <c r="GY194" s="7"/>
      <c r="GZ194" s="7"/>
      <c r="HA194" s="7"/>
      <c r="HB194" s="7"/>
      <c r="HC194" s="7"/>
      <c r="HD194" s="7"/>
      <c r="HE194" s="7"/>
      <c r="HF194" s="7"/>
      <c r="HG194" s="7"/>
      <c r="HH194" s="7"/>
      <c r="HI194" s="7"/>
      <c r="HJ194" s="7"/>
      <c r="HK194" s="7"/>
      <c r="HL194" s="7"/>
      <c r="HM194" s="7"/>
      <c r="HN194" s="7"/>
      <c r="HO194" s="7"/>
      <c r="HP194" s="7"/>
      <c r="HQ194" s="7"/>
      <c r="HR194" s="7"/>
      <c r="HS194" s="7"/>
      <c r="HT194" s="7"/>
      <c r="HU194" s="7"/>
      <c r="HV194" s="7"/>
      <c r="HW194" s="7"/>
      <c r="HX194" s="7"/>
      <c r="HY194" s="7"/>
      <c r="HZ194" s="7"/>
      <c r="IA194" s="7"/>
      <c r="IB194" s="7"/>
      <c r="IC194" s="7"/>
      <c r="ID194" s="7"/>
      <c r="IE194" s="7"/>
      <c r="IF194" s="7"/>
      <c r="IG194" s="7"/>
      <c r="IH194" s="7"/>
      <c r="II194" s="7"/>
      <c r="IJ194" s="7"/>
      <c r="IK194" s="7"/>
      <c r="IL194" s="7"/>
      <c r="IM194" s="7"/>
      <c r="IN194" s="7"/>
      <c r="IO194" s="7"/>
      <c r="IP194" s="7"/>
      <c r="IQ194" s="7"/>
      <c r="IR194" s="7"/>
      <c r="IS194" s="7"/>
      <c r="IT194" s="7"/>
      <c r="IU194" s="7"/>
      <c r="IV194" s="7"/>
      <c r="IW194" s="7"/>
      <c r="IX194" s="7"/>
      <c r="IY194" s="7"/>
      <c r="IZ194" s="7"/>
      <c r="JA194" s="7"/>
      <c r="JB194" s="7"/>
      <c r="JC194" s="7"/>
      <c r="JD194" s="7"/>
      <c r="JE194" s="7"/>
      <c r="JF194" s="7"/>
      <c r="JG194" s="7"/>
      <c r="JH194" s="7"/>
      <c r="JI194" s="7"/>
      <c r="JJ194" s="7"/>
      <c r="JK194" s="7"/>
      <c r="JL194" s="7"/>
      <c r="JM194" s="7"/>
      <c r="JN194" s="7"/>
      <c r="JO194" s="7"/>
      <c r="JP194" s="7"/>
      <c r="JQ194" s="7"/>
      <c r="JR194" s="7"/>
      <c r="JS194" s="7"/>
      <c r="JT194" s="7"/>
      <c r="JU194" s="7"/>
      <c r="JV194" s="7"/>
      <c r="JW194" s="7"/>
      <c r="JX194" s="7"/>
      <c r="JY194" s="7"/>
      <c r="JZ194" s="7"/>
      <c r="KA194" s="7"/>
      <c r="KB194" s="7"/>
      <c r="KC194" s="7"/>
      <c r="KD194" s="7"/>
      <c r="KE194" s="7"/>
      <c r="KF194" s="7"/>
      <c r="KG194" s="7"/>
      <c r="KH194" s="7"/>
      <c r="KI194" s="7"/>
      <c r="KJ194" s="7"/>
      <c r="KK194" s="7"/>
      <c r="KL194" s="7"/>
      <c r="KM194" s="7"/>
      <c r="KN194" s="7"/>
      <c r="KO194" s="7"/>
      <c r="KP194" s="7"/>
      <c r="KQ194" s="7"/>
      <c r="KR194" s="7"/>
      <c r="KS194" s="7"/>
      <c r="KT194" s="7"/>
      <c r="KU194" s="7"/>
      <c r="KV194" s="7"/>
      <c r="KW194" s="7"/>
      <c r="KX194" s="7"/>
      <c r="KY194" s="7"/>
      <c r="KZ194" s="7"/>
      <c r="LA194" s="7"/>
      <c r="LB194" s="7"/>
      <c r="LC194" s="7"/>
      <c r="LD194" s="7"/>
      <c r="LE194" s="7"/>
      <c r="LF194" s="7"/>
      <c r="LG194" s="7"/>
      <c r="LH194" s="7"/>
      <c r="LI194" s="7"/>
      <c r="LJ194" s="7"/>
      <c r="LK194" s="7"/>
      <c r="LL194" s="7"/>
      <c r="LM194" s="7"/>
      <c r="LN194" s="7"/>
      <c r="LO194" s="7"/>
      <c r="LP194" s="7"/>
      <c r="LQ194" s="7"/>
      <c r="LR194" s="7"/>
      <c r="LS194" s="7"/>
      <c r="LT194" s="7"/>
      <c r="LU194" s="7"/>
      <c r="LV194" s="7"/>
      <c r="LW194" s="7"/>
      <c r="LX194" s="7"/>
      <c r="LY194" s="7"/>
      <c r="LZ194" s="7"/>
      <c r="MA194" s="7"/>
      <c r="MB194" s="7"/>
      <c r="MC194" s="7"/>
      <c r="MD194" s="7"/>
      <c r="ME194" s="7"/>
      <c r="MF194" s="7"/>
      <c r="MG194" s="7"/>
      <c r="MH194" s="7"/>
      <c r="MI194" s="7"/>
      <c r="MJ194" s="7"/>
      <c r="MK194" s="7"/>
      <c r="ML194" s="7"/>
      <c r="MM194" s="7"/>
      <c r="MN194" s="7"/>
      <c r="MO194" s="7"/>
      <c r="MP194" s="7"/>
      <c r="MQ194" s="7"/>
      <c r="MR194" s="7"/>
      <c r="MS194" s="7"/>
      <c r="MT194" s="7"/>
      <c r="MU194" s="7"/>
      <c r="MV194" s="7"/>
      <c r="MW194" s="7"/>
      <c r="MX194" s="7"/>
      <c r="MY194" s="7"/>
      <c r="MZ194" s="7"/>
      <c r="NA194" s="7"/>
      <c r="NB194" s="7"/>
      <c r="NC194" s="7"/>
      <c r="ND194" s="7"/>
      <c r="NE194" s="7"/>
      <c r="NF194" s="7"/>
      <c r="NG194" s="7"/>
      <c r="NH194" s="7"/>
      <c r="NI194" s="7"/>
      <c r="NJ194" s="7"/>
      <c r="NK194" s="7"/>
      <c r="NL194" s="7"/>
      <c r="NM194" s="7"/>
      <c r="NN194" s="7"/>
      <c r="NO194" s="7"/>
      <c r="NP194" s="7"/>
      <c r="NQ194" s="7"/>
      <c r="NR194" s="7"/>
      <c r="NS194" s="7"/>
      <c r="NT194" s="7"/>
      <c r="NU194" s="7"/>
      <c r="NV194" s="7"/>
      <c r="NW194" s="7"/>
      <c r="NX194" s="7"/>
      <c r="NY194" s="7"/>
      <c r="NZ194" s="7"/>
      <c r="OA194" s="7"/>
      <c r="OB194" s="7"/>
      <c r="OC194" s="7"/>
      <c r="OD194" s="7"/>
      <c r="OE194" s="7"/>
      <c r="OF194" s="7"/>
      <c r="OG194" s="7"/>
      <c r="OH194" s="7"/>
      <c r="OI194" s="7"/>
      <c r="OJ194" s="7"/>
      <c r="OK194" s="7"/>
      <c r="OL194" s="7"/>
      <c r="OM194" s="7"/>
      <c r="ON194" s="7"/>
      <c r="OO194" s="7"/>
      <c r="OP194" s="7"/>
      <c r="OQ194" s="7"/>
      <c r="OR194" s="7"/>
      <c r="OS194" s="7"/>
      <c r="OT194" s="7"/>
      <c r="OU194" s="7"/>
      <c r="OV194" s="7"/>
      <c r="OW194" s="7"/>
      <c r="OX194" s="7"/>
      <c r="OY194" s="7"/>
      <c r="OZ194" s="7"/>
      <c r="PA194" s="7"/>
      <c r="PB194" s="7"/>
      <c r="PC194" s="7"/>
      <c r="PD194" s="7"/>
      <c r="PE194" s="7"/>
      <c r="PF194" s="7"/>
      <c r="PG194" s="7"/>
      <c r="PH194" s="7"/>
      <c r="PI194" s="7"/>
      <c r="PJ194" s="7"/>
      <c r="PK194" s="7"/>
      <c r="PL194" s="7"/>
      <c r="PM194" s="7"/>
      <c r="PN194" s="7"/>
      <c r="PO194" s="7"/>
      <c r="PP194" s="7"/>
      <c r="PQ194" s="7"/>
      <c r="PR194" s="7"/>
      <c r="PS194" s="7"/>
      <c r="PT194" s="7"/>
      <c r="PU194" s="7"/>
      <c r="PV194" s="7"/>
      <c r="PW194" s="7"/>
      <c r="PX194" s="7"/>
      <c r="PY194" s="7"/>
      <c r="PZ194" s="7"/>
      <c r="QA194" s="7"/>
      <c r="QB194" s="7"/>
      <c r="QC194" s="7"/>
      <c r="QD194" s="7"/>
      <c r="QE194" s="7"/>
      <c r="QF194" s="7"/>
      <c r="QG194" s="7"/>
      <c r="QH194" s="7"/>
      <c r="QI194" s="7"/>
      <c r="QJ194" s="7"/>
      <c r="QK194" s="7"/>
      <c r="QL194" s="7"/>
      <c r="QM194" s="7"/>
      <c r="QN194" s="7"/>
      <c r="QO194" s="7"/>
      <c r="QP194" s="7"/>
      <c r="QQ194" s="7"/>
      <c r="QR194" s="7"/>
      <c r="QS194" s="7"/>
      <c r="QT194" s="7"/>
      <c r="QU194" s="7"/>
      <c r="QV194" s="7"/>
      <c r="QW194" s="7"/>
      <c r="QX194" s="7"/>
      <c r="QY194" s="7"/>
      <c r="QZ194" s="7"/>
      <c r="RA194" s="7"/>
      <c r="RB194" s="7"/>
      <c r="RC194" s="7"/>
      <c r="RD194" s="7"/>
      <c r="RE194" s="7"/>
      <c r="RF194" s="7"/>
      <c r="RG194" s="7"/>
      <c r="RH194" s="7"/>
      <c r="RI194" s="7"/>
      <c r="RJ194" s="7"/>
      <c r="RK194" s="7"/>
      <c r="RL194" s="7"/>
      <c r="RM194" s="7"/>
      <c r="RN194" s="7"/>
      <c r="RO194" s="7"/>
      <c r="RP194" s="7"/>
      <c r="RQ194" s="7"/>
      <c r="RR194" s="7"/>
      <c r="RS194" s="7"/>
      <c r="RT194" s="7"/>
      <c r="RU194" s="7"/>
      <c r="RV194" s="7"/>
      <c r="RW194" s="7"/>
      <c r="RX194" s="7"/>
      <c r="RY194" s="7"/>
      <c r="RZ194" s="7"/>
      <c r="SA194" s="7"/>
      <c r="SB194" s="7"/>
      <c r="SC194" s="7"/>
      <c r="SD194" s="7"/>
      <c r="SE194" s="7"/>
      <c r="SF194" s="7"/>
      <c r="SG194" s="7"/>
      <c r="SH194" s="7"/>
      <c r="SI194" s="7"/>
      <c r="SJ194" s="7"/>
      <c r="SK194" s="7"/>
      <c r="SL194" s="7"/>
      <c r="SM194" s="7"/>
      <c r="SN194" s="7"/>
      <c r="SO194" s="7"/>
      <c r="SP194" s="7"/>
      <c r="SQ194" s="7"/>
      <c r="SR194" s="7"/>
      <c r="SS194" s="7"/>
      <c r="ST194" s="7"/>
      <c r="SU194" s="7"/>
      <c r="SV194" s="7"/>
      <c r="SW194" s="7"/>
      <c r="SX194" s="7"/>
      <c r="SY194" s="7"/>
      <c r="SZ194" s="7"/>
      <c r="TA194" s="7"/>
      <c r="TB194" s="7"/>
      <c r="TC194" s="7"/>
      <c r="TD194" s="7"/>
      <c r="TE194" s="7"/>
      <c r="TF194" s="7"/>
      <c r="TG194" s="7"/>
      <c r="TH194" s="7"/>
      <c r="TI194" s="7"/>
      <c r="TJ194" s="7"/>
      <c r="TK194" s="7"/>
      <c r="TL194" s="7"/>
      <c r="TM194" s="7"/>
      <c r="TN194" s="7"/>
      <c r="TO194" s="7"/>
      <c r="TP194" s="7"/>
      <c r="TQ194" s="7"/>
      <c r="TR194" s="7"/>
      <c r="TS194" s="7"/>
      <c r="TT194" s="7"/>
      <c r="TU194" s="7"/>
      <c r="TV194" s="7"/>
      <c r="TW194" s="7"/>
      <c r="TX194" s="7"/>
      <c r="TY194" s="7"/>
      <c r="TZ194" s="7"/>
      <c r="UA194" s="7"/>
      <c r="UB194" s="7"/>
      <c r="UC194" s="7"/>
      <c r="UD194" s="7"/>
      <c r="UE194" s="7"/>
      <c r="UF194" s="7"/>
      <c r="UG194" s="7"/>
      <c r="UH194" s="7"/>
      <c r="UI194" s="7"/>
      <c r="UJ194" s="7"/>
      <c r="UK194" s="7"/>
      <c r="UL194" s="7"/>
      <c r="UM194" s="7"/>
      <c r="UN194" s="7"/>
      <c r="UO194" s="7"/>
      <c r="UP194" s="7"/>
      <c r="UQ194" s="7"/>
      <c r="UR194" s="7"/>
      <c r="US194" s="7"/>
      <c r="UT194" s="7"/>
      <c r="UU194" s="7"/>
      <c r="UV194" s="7"/>
      <c r="UW194" s="7"/>
      <c r="UX194" s="7"/>
      <c r="UY194" s="7"/>
      <c r="UZ194" s="7"/>
      <c r="VA194" s="7"/>
      <c r="VB194" s="7"/>
      <c r="VC194" s="7"/>
      <c r="VD194" s="7"/>
      <c r="VE194" s="7"/>
      <c r="VF194" s="7"/>
      <c r="VG194" s="7"/>
      <c r="VH194" s="7"/>
      <c r="VI194" s="7"/>
      <c r="VJ194" s="7"/>
      <c r="VK194" s="7"/>
      <c r="VL194" s="7"/>
      <c r="VM194" s="7"/>
      <c r="VN194" s="7"/>
      <c r="VO194" s="7"/>
      <c r="VP194" s="7"/>
      <c r="VQ194" s="7"/>
      <c r="VR194" s="7"/>
      <c r="VS194" s="7"/>
      <c r="VT194" s="7"/>
      <c r="VU194" s="7"/>
      <c r="VV194" s="7"/>
      <c r="VW194" s="7"/>
      <c r="VX194" s="7"/>
      <c r="VY194" s="7"/>
      <c r="VZ194" s="7"/>
      <c r="WA194" s="7"/>
      <c r="WB194" s="7"/>
      <c r="WC194" s="7"/>
      <c r="WD194" s="7"/>
      <c r="WE194" s="7"/>
      <c r="WF194" s="7"/>
      <c r="WG194" s="7"/>
      <c r="WH194" s="7"/>
      <c r="WI194" s="7"/>
      <c r="WJ194" s="7"/>
      <c r="WK194" s="7"/>
      <c r="WL194" s="7"/>
      <c r="WM194" s="7"/>
      <c r="WN194" s="7"/>
      <c r="WO194" s="7"/>
      <c r="WP194" s="7"/>
      <c r="WQ194" s="7"/>
      <c r="WR194" s="7"/>
      <c r="WS194" s="7"/>
      <c r="WT194" s="7"/>
      <c r="WU194" s="7"/>
      <c r="WV194" s="7"/>
      <c r="WW194" s="7"/>
      <c r="WX194" s="7"/>
      <c r="WY194" s="7"/>
      <c r="WZ194" s="7"/>
      <c r="XA194" s="7"/>
      <c r="XB194" s="7"/>
      <c r="XC194" s="7"/>
      <c r="XD194" s="7"/>
      <c r="XE194" s="7"/>
      <c r="XF194" s="7"/>
      <c r="XG194" s="7"/>
      <c r="XH194" s="7"/>
      <c r="XI194" s="7"/>
      <c r="XJ194" s="7"/>
      <c r="XK194" s="7"/>
      <c r="XL194" s="7"/>
      <c r="XM194" s="7"/>
      <c r="XN194" s="7"/>
      <c r="XO194" s="7"/>
      <c r="XP194" s="7"/>
      <c r="XQ194" s="7"/>
      <c r="XR194" s="7"/>
      <c r="XS194" s="7"/>
      <c r="XT194" s="7"/>
      <c r="XU194" s="7"/>
      <c r="XV194" s="7"/>
      <c r="XW194" s="7"/>
      <c r="XX194" s="7"/>
      <c r="XY194" s="7"/>
      <c r="XZ194" s="7"/>
      <c r="YA194" s="7"/>
      <c r="YB194" s="7"/>
      <c r="YC194" s="7"/>
      <c r="YD194" s="7"/>
      <c r="YE194" s="7"/>
      <c r="YF194" s="7"/>
      <c r="YG194" s="7"/>
      <c r="YH194" s="7"/>
      <c r="YI194" s="7"/>
      <c r="YJ194" s="7"/>
      <c r="YK194" s="7"/>
      <c r="YL194" s="7"/>
      <c r="YM194" s="7"/>
      <c r="YN194" s="7"/>
      <c r="YO194" s="7"/>
      <c r="YP194" s="7"/>
      <c r="YQ194" s="7"/>
      <c r="YR194" s="7"/>
      <c r="YS194" s="7"/>
      <c r="YT194" s="7"/>
      <c r="YU194" s="7"/>
      <c r="YV194" s="7"/>
      <c r="YW194" s="7"/>
      <c r="YX194" s="7"/>
      <c r="YY194" s="7"/>
      <c r="YZ194" s="7"/>
      <c r="ZA194" s="7"/>
      <c r="ZB194" s="7"/>
      <c r="ZC194" s="7"/>
      <c r="ZD194" s="7"/>
      <c r="ZE194" s="7"/>
      <c r="ZF194" s="7"/>
      <c r="ZG194" s="7"/>
      <c r="ZH194" s="7"/>
      <c r="ZI194" s="7"/>
      <c r="ZJ194" s="7"/>
      <c r="ZK194" s="7"/>
      <c r="ZL194" s="7"/>
      <c r="ZM194" s="7"/>
      <c r="ZN194" s="7"/>
      <c r="ZO194" s="7"/>
      <c r="ZP194" s="7"/>
      <c r="ZQ194" s="7"/>
      <c r="ZR194" s="7"/>
      <c r="ZS194" s="7"/>
      <c r="ZT194" s="7"/>
      <c r="ZU194" s="7"/>
      <c r="ZV194" s="7"/>
      <c r="ZW194" s="7"/>
      <c r="ZX194" s="7"/>
      <c r="ZY194" s="7"/>
      <c r="ZZ194" s="7"/>
      <c r="AAA194" s="7"/>
      <c r="AAB194" s="7"/>
      <c r="AAC194" s="7"/>
      <c r="AAD194" s="7"/>
      <c r="AAE194" s="7"/>
      <c r="AAF194" s="7"/>
      <c r="AAG194" s="7"/>
      <c r="AAH194" s="7"/>
      <c r="AAI194" s="7"/>
      <c r="AAJ194" s="7"/>
      <c r="AAK194" s="7"/>
      <c r="AAL194" s="7"/>
      <c r="AAM194" s="7"/>
      <c r="AAN194" s="7"/>
      <c r="AAO194" s="7"/>
      <c r="AAP194" s="7"/>
      <c r="AAQ194" s="7"/>
      <c r="AAR194" s="7"/>
      <c r="AAS194" s="7"/>
      <c r="AAT194" s="7"/>
      <c r="AAU194" s="7"/>
      <c r="AAV194" s="7"/>
      <c r="AAW194" s="7"/>
      <c r="AAX194" s="7"/>
      <c r="AAY194" s="7"/>
      <c r="AAZ194" s="7"/>
      <c r="ABA194" s="7"/>
      <c r="ABB194" s="7"/>
      <c r="ABC194" s="7"/>
      <c r="ABD194" s="7"/>
      <c r="ABE194" s="7"/>
      <c r="ABF194" s="7"/>
      <c r="ABG194" s="7"/>
      <c r="ABH194" s="7"/>
      <c r="ABI194" s="7"/>
      <c r="ABJ194" s="7"/>
      <c r="ABK194" s="7"/>
      <c r="ABL194" s="7"/>
      <c r="ABM194" s="7"/>
      <c r="ABN194" s="7"/>
      <c r="ABO194" s="7"/>
      <c r="ABP194" s="7"/>
      <c r="ABQ194" s="7"/>
      <c r="ABR194" s="7"/>
      <c r="ABS194" s="7"/>
      <c r="ABT194" s="7"/>
      <c r="ABU194" s="7"/>
      <c r="ABV194" s="7"/>
      <c r="ABW194" s="7"/>
      <c r="ABX194" s="7"/>
      <c r="ABY194" s="7"/>
      <c r="ABZ194" s="7"/>
      <c r="ACA194" s="7"/>
      <c r="ACB194" s="7"/>
      <c r="ACC194" s="7"/>
      <c r="ACD194" s="7"/>
      <c r="ACE194" s="7"/>
      <c r="ACF194" s="7"/>
      <c r="ACG194" s="7"/>
      <c r="ACH194" s="7"/>
      <c r="ACI194" s="7"/>
      <c r="ACJ194" s="7"/>
      <c r="ACK194" s="7"/>
      <c r="ACL194" s="7"/>
      <c r="ACM194" s="7"/>
      <c r="ACN194" s="7"/>
      <c r="ACO194" s="7"/>
      <c r="ACP194" s="7"/>
      <c r="ACQ194" s="7"/>
      <c r="ACR194" s="7"/>
      <c r="ACS194" s="7"/>
      <c r="ACT194" s="7"/>
      <c r="ACU194" s="7"/>
      <c r="ACV194" s="7"/>
      <c r="ACW194" s="7"/>
      <c r="ACX194" s="7"/>
      <c r="ACY194" s="7"/>
      <c r="ACZ194" s="7"/>
      <c r="ADA194" s="7"/>
      <c r="ADB194" s="7"/>
      <c r="ADC194" s="7"/>
      <c r="ADD194" s="7"/>
      <c r="ADE194" s="7"/>
      <c r="ADF194" s="7"/>
      <c r="ADG194" s="7"/>
      <c r="ADH194" s="7"/>
      <c r="ADI194" s="7"/>
      <c r="ADJ194" s="7"/>
      <c r="ADK194" s="7"/>
      <c r="ADL194" s="7"/>
      <c r="ADM194" s="7"/>
      <c r="ADN194" s="7"/>
      <c r="ADO194" s="7"/>
      <c r="ADP194" s="7"/>
      <c r="ADQ194" s="7"/>
      <c r="ADR194" s="7"/>
      <c r="ADS194" s="7"/>
      <c r="ADT194" s="7"/>
      <c r="ADU194" s="7"/>
      <c r="ADV194" s="7"/>
      <c r="ADW194" s="7"/>
      <c r="ADX194" s="7"/>
      <c r="ADY194" s="7"/>
      <c r="ADZ194" s="7"/>
      <c r="AEA194" s="7"/>
      <c r="AEB194" s="7"/>
      <c r="AEC194" s="7"/>
      <c r="AED194" s="7"/>
      <c r="AEE194" s="7"/>
      <c r="AEF194" s="7"/>
      <c r="AEG194" s="7"/>
      <c r="AEH194" s="7"/>
      <c r="AEI194" s="7"/>
      <c r="AEJ194" s="7"/>
      <c r="AEK194" s="7"/>
      <c r="AEL194" s="7"/>
      <c r="AEM194" s="7"/>
      <c r="AEN194" s="7"/>
      <c r="AEO194" s="7"/>
      <c r="AEP194" s="7"/>
      <c r="AEQ194" s="7"/>
      <c r="AER194" s="7"/>
      <c r="AES194" s="7"/>
      <c r="AET194" s="7"/>
      <c r="AEU194" s="7"/>
      <c r="AEV194" s="7"/>
      <c r="AEW194" s="7"/>
      <c r="AEX194" s="7"/>
      <c r="AEY194" s="7"/>
      <c r="AEZ194" s="7"/>
      <c r="AFA194" s="7"/>
      <c r="AFB194" s="7"/>
      <c r="AFC194" s="7"/>
      <c r="AFD194" s="7"/>
      <c r="AFE194" s="7"/>
      <c r="AFF194" s="7"/>
      <c r="AFG194" s="7"/>
      <c r="AFH194" s="7"/>
      <c r="AFI194" s="7"/>
      <c r="AFJ194" s="7"/>
      <c r="AFK194" s="7"/>
      <c r="AFL194" s="7"/>
      <c r="AFM194" s="7"/>
      <c r="AFN194" s="7"/>
      <c r="AFO194" s="7"/>
      <c r="AFP194" s="7"/>
      <c r="AFQ194" s="7"/>
      <c r="AFR194" s="7"/>
      <c r="AFS194" s="7"/>
      <c r="AFT194" s="7"/>
      <c r="AFU194" s="7"/>
      <c r="AFV194" s="7"/>
      <c r="AFW194" s="7"/>
      <c r="AFX194" s="7"/>
      <c r="AFY194" s="7"/>
      <c r="AFZ194" s="7"/>
      <c r="AGA194" s="7"/>
      <c r="AGB194" s="7"/>
      <c r="AGC194" s="7"/>
      <c r="AGD194" s="7"/>
      <c r="AGE194" s="7"/>
      <c r="AGF194" s="7"/>
      <c r="AGG194" s="7"/>
      <c r="AGH194" s="7"/>
      <c r="AGI194" s="7"/>
      <c r="AGJ194" s="7"/>
      <c r="AGK194" s="7"/>
      <c r="AGL194" s="7"/>
      <c r="AGM194" s="7"/>
      <c r="AGN194" s="7"/>
      <c r="AGO194" s="7"/>
      <c r="AGP194" s="7"/>
      <c r="AGQ194" s="7"/>
      <c r="AGR194" s="7"/>
      <c r="AGS194" s="7"/>
      <c r="AGT194" s="7"/>
      <c r="AGU194" s="7"/>
      <c r="AGV194" s="7"/>
      <c r="AGW194" s="7"/>
      <c r="AGX194" s="7"/>
      <c r="AGY194" s="7"/>
      <c r="AGZ194" s="7"/>
      <c r="AHA194" s="7"/>
      <c r="AHB194" s="7"/>
      <c r="AHC194" s="7"/>
      <c r="AHD194" s="7"/>
      <c r="AHE194" s="7"/>
      <c r="AHF194" s="7"/>
      <c r="AHG194" s="7"/>
      <c r="AHH194" s="7"/>
      <c r="AHI194" s="7"/>
      <c r="AHJ194" s="7"/>
      <c r="AHK194" s="7"/>
      <c r="AHL194" s="7"/>
      <c r="AHM194" s="7"/>
      <c r="AHN194" s="7"/>
      <c r="AHO194" s="7"/>
      <c r="AHP194" s="7"/>
      <c r="AHQ194" s="7"/>
      <c r="AHR194" s="7"/>
      <c r="AHS194" s="7"/>
      <c r="AHT194" s="7"/>
      <c r="AHU194" s="7"/>
      <c r="AHV194" s="7"/>
      <c r="AHW194" s="7"/>
      <c r="AHX194" s="7"/>
      <c r="AHY194" s="7"/>
      <c r="AHZ194" s="7"/>
      <c r="AIA194" s="7"/>
      <c r="AIB194" s="7"/>
      <c r="AIC194" s="7"/>
      <c r="AID194" s="7"/>
      <c r="AIE194" s="7"/>
      <c r="AIF194" s="7"/>
      <c r="AIG194" s="7"/>
      <c r="AIH194" s="7"/>
      <c r="AII194" s="7"/>
      <c r="AIJ194" s="7"/>
      <c r="AIK194" s="7"/>
      <c r="AIL194" s="7"/>
      <c r="AIM194" s="7"/>
      <c r="AIN194" s="7"/>
      <c r="AIO194" s="7"/>
      <c r="AIP194" s="7"/>
      <c r="AIQ194" s="7"/>
      <c r="AIR194" s="7"/>
      <c r="AIS194" s="7"/>
      <c r="AIT194" s="7"/>
      <c r="AIU194" s="7"/>
      <c r="AIV194" s="7"/>
      <c r="AIW194" s="7"/>
      <c r="AIX194" s="7"/>
      <c r="AIY194" s="7"/>
      <c r="AIZ194" s="7"/>
      <c r="AJA194" s="7"/>
      <c r="AJB194" s="7"/>
      <c r="AJC194" s="7"/>
      <c r="AJD194" s="7"/>
      <c r="AJE194" s="7"/>
      <c r="AJF194" s="7"/>
      <c r="AJG194" s="7"/>
      <c r="AJH194" s="7"/>
      <c r="AJI194" s="7"/>
      <c r="AJJ194" s="7"/>
      <c r="AJK194" s="7"/>
      <c r="AJL194" s="7"/>
      <c r="AJM194" s="7"/>
      <c r="AJN194" s="7"/>
      <c r="AJO194" s="7"/>
      <c r="AJP194" s="7"/>
      <c r="AJQ194" s="7"/>
      <c r="AJR194" s="7"/>
      <c r="AJS194" s="7"/>
      <c r="AJT194" s="7"/>
      <c r="AJU194" s="7"/>
      <c r="AJV194" s="7"/>
      <c r="AJW194" s="7"/>
      <c r="AJX194" s="7"/>
      <c r="AJY194" s="7"/>
      <c r="AJZ194" s="7"/>
      <c r="AKA194" s="7"/>
      <c r="AKB194" s="7"/>
      <c r="AKC194" s="7"/>
      <c r="AKD194" s="7"/>
      <c r="AKE194" s="7"/>
      <c r="AKF194" s="7"/>
      <c r="AKG194" s="7"/>
      <c r="AKH194" s="7"/>
      <c r="AKI194" s="7"/>
      <c r="AKJ194" s="7"/>
      <c r="AKK194" s="7"/>
      <c r="AKL194" s="7"/>
      <c r="AKM194" s="7"/>
      <c r="AKN194" s="7"/>
      <c r="AKO194" s="7"/>
      <c r="AKP194" s="7"/>
      <c r="AKQ194" s="7"/>
      <c r="AKR194" s="7"/>
      <c r="AKS194" s="7"/>
      <c r="AKT194" s="7"/>
      <c r="AKU194" s="7"/>
      <c r="AKV194" s="7"/>
      <c r="AKW194" s="7"/>
      <c r="AKX194" s="7"/>
      <c r="AKY194" s="7"/>
      <c r="AKZ194" s="7"/>
      <c r="ALA194" s="7"/>
      <c r="ALB194" s="7"/>
      <c r="ALC194" s="7"/>
      <c r="ALD194" s="7"/>
      <c r="ALE194" s="7"/>
      <c r="ALF194" s="7"/>
      <c r="ALG194" s="7"/>
      <c r="ALH194" s="7"/>
      <c r="ALI194" s="7"/>
      <c r="ALJ194" s="7"/>
      <c r="ALK194" s="7"/>
      <c r="ALL194" s="7"/>
      <c r="ALM194" s="7"/>
      <c r="ALN194" s="7"/>
      <c r="ALO194" s="7"/>
      <c r="ALP194" s="7"/>
      <c r="ALQ194" s="7"/>
      <c r="ALR194" s="7"/>
      <c r="ALS194" s="7"/>
      <c r="ALT194" s="7"/>
      <c r="ALU194" s="7"/>
      <c r="ALV194" s="7"/>
      <c r="ALW194" s="7"/>
      <c r="ALX194" s="7"/>
      <c r="ALY194" s="7"/>
      <c r="ALZ194" s="7"/>
      <c r="AMA194" s="7"/>
      <c r="AMB194" s="7"/>
      <c r="AMC194" s="7"/>
      <c r="AMD194" s="7"/>
      <c r="AME194" s="7"/>
      <c r="AMF194" s="7"/>
      <c r="AMG194" s="7"/>
      <c r="AMH194" s="7"/>
      <c r="AMI194" s="7"/>
      <c r="AMJ194" s="7"/>
      <c r="AMK194" s="7"/>
      <c r="AML194" s="7"/>
      <c r="AMM194" s="7"/>
      <c r="AMN194" s="7"/>
      <c r="AMO194" s="7"/>
      <c r="AMP194" s="7"/>
      <c r="AMQ194" s="7"/>
      <c r="AMR194" s="7"/>
      <c r="AMS194" s="7"/>
      <c r="AMT194" s="7"/>
      <c r="AMU194" s="7"/>
      <c r="AMV194" s="7"/>
      <c r="AMW194" s="7"/>
      <c r="AMX194" s="7"/>
      <c r="AMY194" s="7"/>
      <c r="AMZ194" s="7"/>
      <c r="ANA194" s="7"/>
      <c r="ANB194" s="7"/>
      <c r="ANC194" s="7"/>
      <c r="AND194" s="7"/>
      <c r="ANE194" s="7"/>
      <c r="ANF194" s="7"/>
      <c r="ANG194" s="7"/>
      <c r="ANH194" s="7"/>
      <c r="ANI194" s="7"/>
      <c r="ANJ194" s="7"/>
      <c r="ANK194" s="7"/>
      <c r="ANL194" s="7"/>
      <c r="ANM194" s="7"/>
      <c r="ANN194" s="7"/>
      <c r="ANO194" s="7"/>
      <c r="ANP194" s="7"/>
      <c r="ANQ194" s="7"/>
      <c r="ANR194" s="7"/>
      <c r="ANS194" s="7"/>
      <c r="ANT194" s="7"/>
      <c r="ANU194" s="7"/>
      <c r="ANV194" s="7"/>
      <c r="ANW194" s="7"/>
      <c r="ANX194" s="7"/>
      <c r="ANY194" s="7"/>
      <c r="ANZ194" s="7"/>
      <c r="AOA194" s="7"/>
      <c r="AOB194" s="7"/>
      <c r="AOC194" s="7"/>
      <c r="AOD194" s="7"/>
      <c r="AOE194" s="7"/>
      <c r="AOF194" s="7"/>
      <c r="AOG194" s="7"/>
      <c r="AOH194" s="7"/>
      <c r="AOI194" s="7"/>
      <c r="AOJ194" s="7"/>
      <c r="AOK194" s="7"/>
      <c r="AOL194" s="7"/>
      <c r="AOM194" s="7"/>
      <c r="AON194" s="7"/>
      <c r="AOO194" s="7"/>
      <c r="AOP194" s="7"/>
      <c r="AOQ194" s="7"/>
      <c r="AOR194" s="7"/>
      <c r="AOS194" s="7"/>
      <c r="AOT194" s="7"/>
      <c r="AOU194" s="7"/>
      <c r="AOV194" s="7"/>
      <c r="AOW194" s="7"/>
      <c r="AOX194" s="7"/>
      <c r="AOY194" s="7"/>
      <c r="AOZ194" s="7"/>
      <c r="APA194" s="7"/>
      <c r="APB194" s="7"/>
      <c r="APC194" s="7"/>
      <c r="APD194" s="7"/>
      <c r="APE194" s="7"/>
      <c r="APF194" s="7"/>
      <c r="APG194" s="7"/>
      <c r="APH194" s="7"/>
      <c r="API194" s="7"/>
      <c r="APJ194" s="7"/>
      <c r="APK194" s="7"/>
      <c r="APL194" s="7"/>
      <c r="APM194" s="7"/>
      <c r="APN194" s="7"/>
      <c r="APO194" s="7"/>
      <c r="APP194" s="7"/>
      <c r="APQ194" s="7"/>
      <c r="APR194" s="7"/>
      <c r="APS194" s="7"/>
      <c r="APT194" s="7"/>
      <c r="APU194" s="7"/>
      <c r="APV194" s="7"/>
      <c r="APW194" s="7"/>
      <c r="APX194" s="7"/>
      <c r="APY194" s="7"/>
      <c r="APZ194" s="7"/>
      <c r="AQA194" s="7"/>
      <c r="AQB194" s="7"/>
      <c r="AQC194" s="7"/>
      <c r="AQD194" s="7"/>
      <c r="AQE194" s="7"/>
      <c r="AQF194" s="7"/>
      <c r="AQG194" s="7"/>
      <c r="AQH194" s="7"/>
      <c r="AQI194" s="7"/>
      <c r="AQJ194" s="7"/>
      <c r="AQK194" s="7"/>
      <c r="AQL194" s="7"/>
      <c r="AQM194" s="7"/>
      <c r="AQN194" s="7"/>
      <c r="AQO194" s="7"/>
      <c r="AQP194" s="7"/>
      <c r="AQQ194" s="7"/>
      <c r="AQR194" s="7"/>
      <c r="AQS194" s="7"/>
      <c r="AQT194" s="7"/>
      <c r="AQU194" s="7"/>
      <c r="AQV194" s="7"/>
      <c r="AQW194" s="7"/>
      <c r="AQX194" s="7"/>
      <c r="AQY194" s="7"/>
      <c r="AQZ194" s="7"/>
      <c r="ARA194" s="7"/>
      <c r="ARB194" s="7"/>
      <c r="ARC194" s="7"/>
      <c r="ARD194" s="7"/>
      <c r="ARE194" s="7"/>
      <c r="ARF194" s="7"/>
      <c r="ARG194" s="7"/>
      <c r="ARH194" s="7"/>
      <c r="ARI194" s="7"/>
      <c r="ARJ194" s="7"/>
      <c r="ARK194" s="7"/>
      <c r="ARL194" s="7"/>
      <c r="ARM194" s="7"/>
      <c r="ARN194" s="7"/>
      <c r="ARO194" s="7"/>
      <c r="ARP194" s="7"/>
      <c r="ARQ194" s="7"/>
      <c r="ARR194" s="7"/>
      <c r="ARS194" s="7"/>
      <c r="ART194" s="7"/>
      <c r="ARU194" s="7"/>
      <c r="ARV194" s="7"/>
      <c r="ARW194" s="7"/>
      <c r="ARX194" s="7"/>
      <c r="ARY194" s="7"/>
      <c r="ARZ194" s="7"/>
      <c r="ASA194" s="7"/>
      <c r="ASB194" s="7"/>
      <c r="ASC194" s="7"/>
      <c r="ASD194" s="7"/>
      <c r="ASE194" s="7"/>
      <c r="ASF194" s="7"/>
      <c r="ASG194" s="7"/>
      <c r="ASH194" s="7"/>
      <c r="ASI194" s="7"/>
      <c r="ASJ194" s="7"/>
      <c r="ASK194" s="7"/>
      <c r="ASL194" s="7"/>
      <c r="ASM194" s="7"/>
      <c r="ASN194" s="7"/>
      <c r="ASO194" s="7"/>
      <c r="ASP194" s="7"/>
      <c r="ASQ194" s="7"/>
      <c r="ASR194" s="7"/>
      <c r="ASS194" s="7"/>
      <c r="AST194" s="7"/>
      <c r="ASU194" s="7"/>
      <c r="ASV194" s="7"/>
      <c r="ASW194" s="7"/>
      <c r="ASX194" s="7"/>
      <c r="ASY194" s="7"/>
      <c r="ASZ194" s="7"/>
      <c r="ATA194" s="7"/>
      <c r="ATB194" s="7"/>
      <c r="ATC194" s="7"/>
      <c r="ATD194" s="7"/>
      <c r="ATE194" s="7"/>
      <c r="ATF194" s="7"/>
      <c r="ATG194" s="7"/>
      <c r="ATH194" s="7"/>
      <c r="ATI194" s="7"/>
      <c r="ATJ194" s="7"/>
      <c r="ATK194" s="7"/>
      <c r="ATL194" s="7"/>
      <c r="ATM194" s="7"/>
      <c r="ATN194" s="7"/>
      <c r="ATO194" s="7"/>
      <c r="ATP194" s="7"/>
      <c r="ATQ194" s="7"/>
      <c r="ATR194" s="7"/>
      <c r="ATS194" s="7"/>
      <c r="ATT194" s="7"/>
      <c r="ATU194" s="7"/>
      <c r="ATV194" s="7"/>
      <c r="ATW194" s="7"/>
      <c r="ATX194" s="7"/>
      <c r="ATY194" s="7"/>
      <c r="ATZ194" s="7"/>
      <c r="AUA194" s="7"/>
      <c r="AUB194" s="7"/>
      <c r="AUC194" s="7"/>
      <c r="AUD194" s="7"/>
      <c r="AUE194" s="7"/>
      <c r="AUF194" s="7"/>
      <c r="AUG194" s="7"/>
      <c r="AUH194" s="7"/>
      <c r="AUI194" s="7"/>
      <c r="AUJ194" s="7"/>
      <c r="AUK194" s="7"/>
      <c r="AUL194" s="7"/>
      <c r="AUM194" s="7"/>
      <c r="AUN194" s="7"/>
      <c r="AUO194" s="7"/>
      <c r="AUP194" s="7"/>
      <c r="AUQ194" s="7"/>
      <c r="AUR194" s="7"/>
      <c r="AUS194" s="7"/>
      <c r="AUT194" s="7"/>
      <c r="AUU194" s="7"/>
      <c r="AUV194" s="7"/>
      <c r="AUW194" s="7"/>
      <c r="AUX194" s="7"/>
      <c r="AUY194" s="7"/>
      <c r="AUZ194" s="7"/>
      <c r="AVA194" s="7"/>
      <c r="AVB194" s="7"/>
      <c r="AVC194" s="7"/>
      <c r="AVD194" s="7"/>
      <c r="AVE194" s="7"/>
      <c r="AVF194" s="7"/>
      <c r="AVG194" s="7"/>
      <c r="AVH194" s="7"/>
      <c r="AVI194" s="7"/>
      <c r="AVJ194" s="7"/>
      <c r="AVK194" s="7"/>
      <c r="AVL194" s="7"/>
      <c r="AVM194" s="7"/>
      <c r="AVN194" s="7"/>
      <c r="AVO194" s="7"/>
      <c r="AVP194" s="7"/>
      <c r="AVQ194" s="7"/>
      <c r="AVR194" s="7"/>
      <c r="AVS194" s="7"/>
      <c r="AVT194" s="7"/>
      <c r="AVU194" s="7"/>
      <c r="AVV194" s="7"/>
      <c r="AVW194" s="7"/>
      <c r="AVX194" s="7"/>
      <c r="AVY194" s="7"/>
      <c r="AVZ194" s="7"/>
      <c r="AWA194" s="7"/>
      <c r="AWB194" s="7"/>
      <c r="AWC194" s="7"/>
      <c r="AWD194" s="7"/>
      <c r="AWE194" s="7"/>
      <c r="AWF194" s="7"/>
      <c r="AWG194" s="7"/>
      <c r="AWH194" s="7"/>
      <c r="AWI194" s="7"/>
      <c r="AWJ194" s="7"/>
      <c r="AWK194" s="7"/>
      <c r="AWL194" s="7"/>
      <c r="AWM194" s="7"/>
      <c r="AWN194" s="7"/>
      <c r="AWO194" s="7"/>
      <c r="AWP194" s="7"/>
      <c r="AWQ194" s="7"/>
      <c r="AWR194" s="7"/>
      <c r="AWS194" s="7"/>
      <c r="AWT194" s="7"/>
      <c r="AWU194" s="7"/>
      <c r="AWV194" s="7"/>
      <c r="AWW194" s="7"/>
      <c r="AWX194" s="7"/>
      <c r="AWY194" s="7"/>
      <c r="AWZ194" s="7"/>
      <c r="AXA194" s="7"/>
      <c r="AXB194" s="7"/>
      <c r="AXC194" s="7"/>
      <c r="AXD194" s="7"/>
      <c r="AXE194" s="7"/>
      <c r="AXF194" s="7"/>
      <c r="AXG194" s="7"/>
      <c r="AXH194" s="7"/>
      <c r="AXI194" s="7"/>
      <c r="AXJ194" s="7"/>
      <c r="AXK194" s="7"/>
      <c r="AXL194" s="7"/>
      <c r="AXM194" s="7"/>
      <c r="AXN194" s="7"/>
      <c r="AXO194" s="7"/>
      <c r="AXP194" s="7"/>
      <c r="AXQ194" s="7"/>
      <c r="AXR194" s="7"/>
      <c r="AXS194" s="7"/>
      <c r="AXT194" s="7"/>
      <c r="AXU194" s="7"/>
      <c r="AXV194" s="7"/>
      <c r="AXW194" s="7"/>
      <c r="AXX194" s="7"/>
      <c r="AXY194" s="7"/>
      <c r="AXZ194" s="7"/>
      <c r="AYA194" s="7"/>
      <c r="AYB194" s="7"/>
      <c r="AYC194" s="7"/>
      <c r="AYD194" s="7"/>
      <c r="AYE194" s="7"/>
      <c r="AYF194" s="7"/>
      <c r="AYG194" s="7"/>
      <c r="AYH194" s="7"/>
      <c r="AYI194" s="7"/>
      <c r="AYJ194" s="7"/>
      <c r="AYK194" s="7"/>
      <c r="AYL194" s="7"/>
      <c r="AYM194" s="7"/>
      <c r="AYN194" s="7"/>
      <c r="AYO194" s="7"/>
      <c r="AYP194" s="7"/>
      <c r="AYQ194" s="7"/>
      <c r="AYR194" s="7"/>
      <c r="AYS194" s="7"/>
      <c r="AYT194" s="7"/>
      <c r="AYU194" s="7"/>
      <c r="AYV194" s="7"/>
      <c r="AYW194" s="7"/>
      <c r="AYX194" s="7"/>
      <c r="AYY194" s="7"/>
      <c r="AYZ194" s="7"/>
      <c r="AZA194" s="7"/>
      <c r="AZB194" s="7"/>
      <c r="AZC194" s="7"/>
      <c r="AZD194" s="7"/>
      <c r="AZE194" s="7"/>
      <c r="AZF194" s="7"/>
      <c r="AZG194" s="7"/>
      <c r="AZH194" s="7"/>
      <c r="AZI194" s="7"/>
      <c r="AZJ194" s="7"/>
      <c r="AZK194" s="7"/>
      <c r="AZL194" s="7"/>
      <c r="AZM194" s="7"/>
      <c r="AZN194" s="7"/>
      <c r="AZO194" s="7"/>
      <c r="AZP194" s="7"/>
      <c r="AZQ194" s="7"/>
      <c r="AZR194" s="7"/>
      <c r="AZS194" s="7"/>
      <c r="AZT194" s="7"/>
      <c r="AZU194" s="7"/>
      <c r="AZV194" s="7"/>
      <c r="AZW194" s="7"/>
      <c r="AZX194" s="7"/>
      <c r="AZY194" s="7"/>
      <c r="AZZ194" s="7"/>
      <c r="BAA194" s="7"/>
      <c r="BAB194" s="7"/>
      <c r="BAC194" s="7"/>
      <c r="BAD194" s="7"/>
      <c r="BAE194" s="7"/>
      <c r="BAF194" s="7"/>
      <c r="BAG194" s="7"/>
      <c r="BAH194" s="7"/>
      <c r="BAI194" s="7"/>
      <c r="BAJ194" s="7"/>
      <c r="BAK194" s="7"/>
      <c r="BAL194" s="7"/>
      <c r="BAM194" s="7"/>
      <c r="BAN194" s="7"/>
      <c r="BAO194" s="7"/>
      <c r="BAP194" s="7"/>
      <c r="BAQ194" s="7"/>
      <c r="BAR194" s="7"/>
      <c r="BAS194" s="7"/>
      <c r="BAT194" s="7"/>
      <c r="BAU194" s="7"/>
      <c r="BAV194" s="7"/>
      <c r="BAW194" s="7"/>
      <c r="BAX194" s="7"/>
      <c r="BAY194" s="7"/>
      <c r="BAZ194" s="7"/>
      <c r="BBA194" s="7"/>
      <c r="BBB194" s="7"/>
      <c r="BBC194" s="7"/>
      <c r="BBD194" s="7"/>
      <c r="BBE194" s="7"/>
      <c r="BBF194" s="7"/>
      <c r="BBG194" s="7"/>
      <c r="BBH194" s="7"/>
      <c r="BBI194" s="7"/>
      <c r="BBJ194" s="7"/>
      <c r="BBK194" s="7"/>
      <c r="BBL194" s="7"/>
      <c r="BBM194" s="7"/>
      <c r="BBN194" s="7"/>
      <c r="BBO194" s="7"/>
      <c r="BBP194" s="7"/>
      <c r="BBQ194" s="7"/>
      <c r="BBR194" s="7"/>
      <c r="BBS194" s="7"/>
      <c r="BBT194" s="7"/>
      <c r="BBU194" s="7"/>
      <c r="BBV194" s="7"/>
      <c r="BBW194" s="7"/>
      <c r="BBX194" s="7"/>
      <c r="BBY194" s="7"/>
      <c r="BBZ194" s="7"/>
      <c r="BCA194" s="7"/>
      <c r="BCB194" s="7"/>
      <c r="BCC194" s="7"/>
      <c r="BCD194" s="7"/>
      <c r="BCE194" s="7"/>
      <c r="BCF194" s="7"/>
      <c r="BCG194" s="7"/>
      <c r="BCH194" s="7"/>
      <c r="BCI194" s="7"/>
      <c r="BCJ194" s="7"/>
      <c r="BCK194" s="7"/>
      <c r="BCL194" s="7"/>
      <c r="BCM194" s="7"/>
      <c r="BCN194" s="7"/>
      <c r="BCO194" s="7"/>
      <c r="BCP194" s="7"/>
      <c r="BCQ194" s="7"/>
      <c r="BCR194" s="7"/>
      <c r="BCS194" s="7"/>
      <c r="BCT194" s="7"/>
      <c r="BCU194" s="7"/>
      <c r="BCV194" s="7"/>
      <c r="BCW194" s="7"/>
      <c r="BCX194" s="7"/>
      <c r="BCY194" s="7"/>
      <c r="BCZ194" s="7"/>
      <c r="BDA194" s="7"/>
      <c r="BDB194" s="7"/>
      <c r="BDC194" s="7"/>
      <c r="BDD194" s="7"/>
      <c r="BDE194" s="7"/>
      <c r="BDF194" s="7"/>
      <c r="BDG194" s="7"/>
      <c r="BDH194" s="7"/>
      <c r="BDI194" s="7"/>
      <c r="BDJ194" s="7"/>
      <c r="BDK194" s="7"/>
      <c r="BDL194" s="7"/>
      <c r="BDM194" s="7"/>
      <c r="BDN194" s="7"/>
      <c r="BDO194" s="7"/>
      <c r="BDP194" s="7"/>
      <c r="BDQ194" s="7"/>
      <c r="BDR194" s="7"/>
      <c r="BDS194" s="7"/>
      <c r="BDT194" s="7"/>
      <c r="BDU194" s="7"/>
      <c r="BDV194" s="7"/>
      <c r="BDW194" s="7"/>
      <c r="BDX194" s="7"/>
      <c r="BDY194" s="7"/>
      <c r="BDZ194" s="7"/>
      <c r="BEA194" s="7"/>
      <c r="BEB194" s="7"/>
      <c r="BEC194" s="7"/>
      <c r="BED194" s="7"/>
      <c r="BEE194" s="7"/>
      <c r="BEF194" s="7"/>
      <c r="BEG194" s="7"/>
      <c r="BEH194" s="7"/>
      <c r="BEI194" s="7"/>
      <c r="BEJ194" s="7"/>
      <c r="BEK194" s="7"/>
      <c r="BEL194" s="7"/>
      <c r="BEM194" s="7"/>
      <c r="BEN194" s="7"/>
      <c r="BEO194" s="7"/>
      <c r="BEP194" s="7"/>
      <c r="BEQ194" s="7"/>
      <c r="BER194" s="7"/>
      <c r="BES194" s="7"/>
      <c r="BET194" s="7"/>
      <c r="BEU194" s="7"/>
      <c r="BEV194" s="7"/>
      <c r="BEW194" s="7"/>
      <c r="BEX194" s="7"/>
      <c r="BEY194" s="7"/>
      <c r="BEZ194" s="7"/>
      <c r="BFA194" s="7"/>
      <c r="BFB194" s="7"/>
      <c r="BFC194" s="7"/>
      <c r="BFD194" s="7"/>
      <c r="BFE194" s="7"/>
      <c r="BFF194" s="7"/>
      <c r="BFG194" s="7"/>
      <c r="BFH194" s="7"/>
      <c r="BFI194" s="7"/>
      <c r="BFJ194" s="7"/>
      <c r="BFK194" s="7"/>
      <c r="BFL194" s="7"/>
      <c r="BFM194" s="7"/>
      <c r="BFN194" s="7"/>
      <c r="BFO194" s="7"/>
      <c r="BFP194" s="7"/>
      <c r="BFQ194" s="7"/>
      <c r="BFR194" s="7"/>
      <c r="BFS194" s="7"/>
      <c r="BFT194" s="7"/>
      <c r="BFU194" s="7"/>
      <c r="BFV194" s="7"/>
      <c r="BFW194" s="7"/>
      <c r="BFX194" s="7"/>
      <c r="BFY194" s="7"/>
      <c r="BFZ194" s="7"/>
      <c r="BGA194" s="7"/>
      <c r="BGB194" s="7"/>
      <c r="BGC194" s="7"/>
      <c r="BGD194" s="7"/>
      <c r="BGE194" s="7"/>
      <c r="BGF194" s="7"/>
      <c r="BGG194" s="7"/>
      <c r="BGH194" s="7"/>
      <c r="BGI194" s="7"/>
      <c r="BGJ194" s="7"/>
      <c r="BGK194" s="7"/>
      <c r="BGL194" s="7"/>
      <c r="BGM194" s="7"/>
      <c r="BGN194" s="7"/>
      <c r="BGO194" s="7"/>
      <c r="BGP194" s="7"/>
      <c r="BGQ194" s="7"/>
      <c r="BGR194" s="7"/>
      <c r="BGS194" s="7"/>
      <c r="BGT194" s="7"/>
      <c r="BGU194" s="7"/>
      <c r="BGV194" s="7"/>
      <c r="BGW194" s="7"/>
      <c r="BGX194" s="7"/>
      <c r="BGY194" s="7"/>
      <c r="BGZ194" s="7"/>
      <c r="BHA194" s="7"/>
      <c r="BHB194" s="7"/>
      <c r="BHC194" s="7"/>
      <c r="BHD194" s="7"/>
      <c r="BHE194" s="7"/>
      <c r="BHF194" s="7"/>
      <c r="BHG194" s="7"/>
      <c r="BHH194" s="7"/>
      <c r="BHI194" s="7"/>
      <c r="BHJ194" s="7"/>
      <c r="BHK194" s="7"/>
      <c r="BHL194" s="7"/>
      <c r="BHM194" s="7"/>
      <c r="BHN194" s="7"/>
      <c r="BHO194" s="7"/>
      <c r="BHP194" s="7"/>
      <c r="BHQ194" s="7"/>
      <c r="BHR194" s="7"/>
      <c r="BHS194" s="7"/>
      <c r="BHT194" s="7"/>
      <c r="BHU194" s="7"/>
      <c r="BHV194" s="7"/>
      <c r="BHW194" s="7"/>
      <c r="BHX194" s="7"/>
      <c r="BHY194" s="7"/>
      <c r="BHZ194" s="7"/>
      <c r="BIA194" s="7"/>
      <c r="BIB194" s="7"/>
      <c r="BIC194" s="7"/>
      <c r="BID194" s="7"/>
      <c r="BIE194" s="7"/>
      <c r="BIF194" s="7"/>
      <c r="BIG194" s="7"/>
      <c r="BIH194" s="7"/>
      <c r="BII194" s="7"/>
      <c r="BIJ194" s="7"/>
      <c r="BIK194" s="7"/>
      <c r="BIL194" s="7"/>
      <c r="BIM194" s="7"/>
      <c r="BIN194" s="7"/>
      <c r="BIO194" s="7"/>
      <c r="BIP194" s="7"/>
      <c r="BIQ194" s="7"/>
      <c r="BIR194" s="7"/>
      <c r="BIS194" s="7"/>
      <c r="BIT194" s="7"/>
      <c r="BIU194" s="7"/>
      <c r="BIV194" s="7"/>
      <c r="BIW194" s="7"/>
      <c r="BIX194" s="7"/>
      <c r="BIY194" s="7"/>
      <c r="BIZ194" s="7"/>
      <c r="BJA194" s="7"/>
      <c r="BJB194" s="7"/>
      <c r="BJC194" s="7"/>
      <c r="BJD194" s="7"/>
      <c r="BJE194" s="7"/>
      <c r="BJF194" s="7"/>
      <c r="BJG194" s="7"/>
      <c r="BJH194" s="7"/>
      <c r="BJI194" s="7"/>
      <c r="BJJ194" s="7"/>
      <c r="BJK194" s="7"/>
      <c r="BJL194" s="7"/>
      <c r="BJM194" s="7"/>
      <c r="BJN194" s="7"/>
      <c r="BJO194" s="7"/>
      <c r="BJP194" s="7"/>
      <c r="BJQ194" s="7"/>
      <c r="BJR194" s="7"/>
      <c r="BJS194" s="7"/>
      <c r="BJT194" s="7"/>
      <c r="BJU194" s="7"/>
      <c r="BJV194" s="7"/>
      <c r="BJW194" s="7"/>
      <c r="BJX194" s="7"/>
      <c r="BJY194" s="7"/>
      <c r="BJZ194" s="7"/>
      <c r="BKA194" s="7"/>
      <c r="BKB194" s="7"/>
      <c r="BKC194" s="7"/>
      <c r="BKD194" s="7"/>
      <c r="BKE194" s="7"/>
      <c r="BKF194" s="7"/>
      <c r="BKG194" s="7"/>
      <c r="BKH194" s="7"/>
      <c r="BKI194" s="7"/>
      <c r="BKJ194" s="7"/>
      <c r="BKK194" s="7"/>
      <c r="BKL194" s="7"/>
      <c r="BKM194" s="7"/>
      <c r="BKN194" s="7"/>
      <c r="BKO194" s="7"/>
      <c r="BKP194" s="7"/>
      <c r="BKQ194" s="7"/>
      <c r="BKR194" s="7"/>
      <c r="BKS194" s="7"/>
      <c r="BKT194" s="7"/>
      <c r="BKU194" s="7"/>
      <c r="BKV194" s="7"/>
      <c r="BKW194" s="7"/>
      <c r="BKX194" s="7"/>
      <c r="BKY194" s="7"/>
      <c r="BKZ194" s="7"/>
      <c r="BLA194" s="7"/>
      <c r="BLB194" s="7"/>
      <c r="BLC194" s="7"/>
      <c r="BLD194" s="7"/>
      <c r="BLE194" s="7"/>
      <c r="BLF194" s="7"/>
      <c r="BLG194" s="7"/>
      <c r="BLH194" s="7"/>
      <c r="BLI194" s="7"/>
      <c r="BLJ194" s="7"/>
      <c r="BLK194" s="7"/>
      <c r="BLL194" s="7"/>
      <c r="BLM194" s="7"/>
      <c r="BLN194" s="7"/>
      <c r="BLO194" s="7"/>
      <c r="BLP194" s="7"/>
      <c r="BLQ194" s="7"/>
      <c r="BLR194" s="7"/>
      <c r="BLS194" s="7"/>
      <c r="BLT194" s="7"/>
      <c r="BLU194" s="7"/>
      <c r="BLV194" s="7"/>
      <c r="BLW194" s="7"/>
      <c r="BLX194" s="7"/>
      <c r="BLY194" s="7"/>
      <c r="BLZ194" s="7"/>
      <c r="BMA194" s="7"/>
      <c r="BMB194" s="7"/>
      <c r="BMC194" s="7"/>
      <c r="BMD194" s="7"/>
      <c r="BME194" s="7"/>
      <c r="BMF194" s="7"/>
      <c r="BMG194" s="7"/>
      <c r="BMH194" s="7"/>
      <c r="BMI194" s="7"/>
      <c r="BMJ194" s="7"/>
      <c r="BMK194" s="7"/>
      <c r="BML194" s="7"/>
      <c r="BMM194" s="7"/>
      <c r="BMN194" s="7"/>
      <c r="BMO194" s="7"/>
      <c r="BMP194" s="7"/>
      <c r="BMQ194" s="7"/>
      <c r="BMR194" s="7"/>
      <c r="BMS194" s="7"/>
      <c r="BMT194" s="7"/>
      <c r="BMU194" s="7"/>
      <c r="BMV194" s="7"/>
      <c r="BMW194" s="7"/>
      <c r="BMX194" s="7"/>
      <c r="BMY194" s="7"/>
      <c r="BMZ194" s="7"/>
      <c r="BNA194" s="7"/>
      <c r="BNB194" s="7"/>
      <c r="BNC194" s="7"/>
      <c r="BND194" s="7"/>
      <c r="BNE194" s="7"/>
      <c r="BNF194" s="7"/>
      <c r="BNG194" s="7"/>
      <c r="BNH194" s="7"/>
      <c r="BNI194" s="7"/>
      <c r="BNJ194" s="7"/>
      <c r="BNK194" s="7"/>
      <c r="BNL194" s="7"/>
      <c r="BNM194" s="7"/>
      <c r="BNN194" s="7"/>
      <c r="BNO194" s="7"/>
      <c r="BNP194" s="7"/>
      <c r="BNQ194" s="7"/>
      <c r="BNR194" s="7"/>
      <c r="BNS194" s="7"/>
      <c r="BNT194" s="7"/>
      <c r="BNU194" s="7"/>
      <c r="BNV194" s="7"/>
      <c r="BNW194" s="7"/>
      <c r="BNX194" s="7"/>
      <c r="BNY194" s="7"/>
      <c r="BNZ194" s="7"/>
      <c r="BOA194" s="7"/>
      <c r="BOB194" s="7"/>
      <c r="BOC194" s="7"/>
      <c r="BOD194" s="7"/>
      <c r="BOE194" s="7"/>
      <c r="BOF194" s="7"/>
      <c r="BOG194" s="7"/>
      <c r="BOH194" s="7"/>
      <c r="BOI194" s="7"/>
      <c r="BOJ194" s="7"/>
      <c r="BOK194" s="7"/>
      <c r="BOL194" s="7"/>
      <c r="BOM194" s="7"/>
      <c r="BON194" s="7"/>
      <c r="BOO194" s="7"/>
      <c r="BOP194" s="7"/>
      <c r="BOQ194" s="7"/>
      <c r="BOR194" s="7"/>
      <c r="BOS194" s="7"/>
      <c r="BOT194" s="7"/>
      <c r="BOU194" s="7"/>
      <c r="BOV194" s="7"/>
      <c r="BOW194" s="7"/>
      <c r="BOX194" s="7"/>
      <c r="BOY194" s="7"/>
      <c r="BOZ194" s="7"/>
      <c r="BPA194" s="7"/>
      <c r="BPB194" s="7"/>
      <c r="BPC194" s="7"/>
      <c r="BPD194" s="7"/>
      <c r="BPE194" s="7"/>
      <c r="BPF194" s="7"/>
      <c r="BPG194" s="7"/>
      <c r="BPH194" s="7"/>
      <c r="BPI194" s="7"/>
      <c r="BPJ194" s="7"/>
      <c r="BPK194" s="7"/>
      <c r="BPL194" s="7"/>
      <c r="BPM194" s="7"/>
      <c r="BPN194" s="7"/>
      <c r="BPO194" s="7"/>
      <c r="BPP194" s="7"/>
      <c r="BPQ194" s="7"/>
      <c r="BPR194" s="7"/>
      <c r="BPS194" s="7"/>
      <c r="BPT194" s="7"/>
      <c r="BPU194" s="7"/>
      <c r="BPV194" s="7"/>
      <c r="BPW194" s="7"/>
      <c r="BPX194" s="7"/>
      <c r="BPY194" s="7"/>
      <c r="BPZ194" s="7"/>
      <c r="BQA194" s="7"/>
      <c r="BQB194" s="7"/>
      <c r="BQC194" s="7"/>
      <c r="BQD194" s="7"/>
      <c r="BQE194" s="7"/>
      <c r="BQF194" s="7"/>
      <c r="BQG194" s="7"/>
      <c r="BQH194" s="7"/>
      <c r="BQI194" s="7"/>
      <c r="BQJ194" s="7"/>
      <c r="BQK194" s="7"/>
      <c r="BQL194" s="7"/>
      <c r="BQM194" s="7"/>
      <c r="BQN194" s="7"/>
      <c r="BQO194" s="7"/>
      <c r="BQP194" s="7"/>
      <c r="BQQ194" s="7"/>
      <c r="BQR194" s="7"/>
      <c r="BQS194" s="7"/>
      <c r="BQT194" s="7"/>
      <c r="BQU194" s="7"/>
      <c r="BQV194" s="7"/>
      <c r="BQW194" s="7"/>
      <c r="BQX194" s="7"/>
      <c r="BQY194" s="7"/>
      <c r="BQZ194" s="7"/>
      <c r="BRA194" s="7"/>
      <c r="BRB194" s="7"/>
      <c r="BRC194" s="7"/>
      <c r="BRD194" s="7"/>
      <c r="BRE194" s="7"/>
      <c r="BRF194" s="7"/>
      <c r="BRG194" s="7"/>
      <c r="BRH194" s="7"/>
      <c r="BRI194" s="7"/>
      <c r="BRJ194" s="7"/>
      <c r="BRK194" s="7"/>
      <c r="BRL194" s="7"/>
      <c r="BRM194" s="7"/>
      <c r="BRN194" s="7"/>
      <c r="BRO194" s="7"/>
      <c r="BRP194" s="7"/>
      <c r="BRQ194" s="7"/>
      <c r="BRR194" s="7"/>
      <c r="BRS194" s="7"/>
      <c r="BRT194" s="7"/>
      <c r="BRU194" s="7"/>
      <c r="BRV194" s="7"/>
      <c r="BRW194" s="7"/>
      <c r="BRX194" s="7"/>
      <c r="BRY194" s="7"/>
      <c r="BRZ194" s="7"/>
      <c r="BSA194" s="7"/>
      <c r="BSB194" s="7"/>
      <c r="BSC194" s="7"/>
      <c r="BSD194" s="7"/>
      <c r="BSE194" s="7"/>
      <c r="BSF194" s="7"/>
      <c r="BSG194" s="7"/>
      <c r="BSH194" s="7"/>
      <c r="BSI194" s="7"/>
      <c r="BSJ194" s="7"/>
      <c r="BSK194" s="7"/>
      <c r="BSL194" s="7"/>
      <c r="BSM194" s="7"/>
      <c r="BSN194" s="7"/>
      <c r="BSO194" s="7"/>
      <c r="BSP194" s="7"/>
      <c r="BSQ194" s="7"/>
      <c r="BSR194" s="7"/>
      <c r="BSS194" s="7"/>
      <c r="BST194" s="7"/>
      <c r="BSU194" s="7"/>
      <c r="BSV194" s="7"/>
      <c r="BSW194" s="7"/>
      <c r="BSX194" s="7"/>
      <c r="BSY194" s="7"/>
      <c r="BSZ194" s="7"/>
      <c r="BTA194" s="7"/>
      <c r="BTB194" s="7"/>
      <c r="BTC194" s="7"/>
      <c r="BTD194" s="7"/>
      <c r="BTE194" s="7"/>
      <c r="BTF194" s="7"/>
      <c r="BTG194" s="7"/>
      <c r="BTH194" s="7"/>
      <c r="BTI194" s="7"/>
      <c r="BTJ194" s="7"/>
      <c r="BTK194" s="7"/>
      <c r="BTL194" s="7"/>
      <c r="BTM194" s="7"/>
      <c r="BTN194" s="7"/>
      <c r="BTO194" s="7"/>
      <c r="BTP194" s="7"/>
      <c r="BTQ194" s="7"/>
      <c r="BTR194" s="7"/>
      <c r="BTS194" s="7"/>
      <c r="BTT194" s="7"/>
      <c r="BTU194" s="7"/>
      <c r="BTV194" s="7"/>
      <c r="BTW194" s="7"/>
      <c r="BTX194" s="7"/>
      <c r="BTY194" s="7"/>
      <c r="BTZ194" s="7"/>
      <c r="BUA194" s="7"/>
      <c r="BUB194" s="7"/>
      <c r="BUC194" s="7"/>
      <c r="BUD194" s="7"/>
      <c r="BUE194" s="7"/>
      <c r="BUF194" s="7"/>
      <c r="BUG194" s="7"/>
      <c r="BUH194" s="7"/>
      <c r="BUI194" s="7"/>
      <c r="BUJ194" s="7"/>
      <c r="BUK194" s="7"/>
      <c r="BUL194" s="7"/>
      <c r="BUM194" s="7"/>
      <c r="BUN194" s="7"/>
      <c r="BUO194" s="7"/>
      <c r="BUP194" s="7"/>
      <c r="BUQ194" s="7"/>
      <c r="BUR194" s="7"/>
      <c r="BUS194" s="7"/>
      <c r="BUT194" s="7"/>
      <c r="BUU194" s="7"/>
      <c r="BUV194" s="7"/>
      <c r="BUW194" s="7"/>
      <c r="BUX194" s="7"/>
      <c r="BUY194" s="7"/>
      <c r="BUZ194" s="7"/>
      <c r="BVA194" s="7"/>
      <c r="BVB194" s="7"/>
      <c r="BVC194" s="7"/>
      <c r="BVD194" s="7"/>
      <c r="BVE194" s="7"/>
      <c r="BVF194" s="7"/>
      <c r="BVG194" s="7"/>
      <c r="BVH194" s="7"/>
      <c r="BVI194" s="7"/>
      <c r="BVJ194" s="7"/>
      <c r="BVK194" s="7"/>
      <c r="BVL194" s="7"/>
      <c r="BVM194" s="7"/>
      <c r="BVN194" s="7"/>
      <c r="BVO194" s="7"/>
      <c r="BVP194" s="7"/>
      <c r="BVQ194" s="7"/>
      <c r="BVR194" s="7"/>
      <c r="BVS194" s="7"/>
      <c r="BVT194" s="7"/>
      <c r="BVU194" s="7"/>
      <c r="BVV194" s="7"/>
      <c r="BVW194" s="7"/>
      <c r="BVX194" s="7"/>
      <c r="BVY194" s="7"/>
      <c r="BVZ194" s="7"/>
      <c r="BWA194" s="7"/>
      <c r="BWB194" s="7"/>
      <c r="BWC194" s="7"/>
      <c r="BWD194" s="7"/>
      <c r="BWE194" s="7"/>
      <c r="BWF194" s="7"/>
      <c r="BWG194" s="7"/>
      <c r="BWH194" s="7"/>
      <c r="BWI194" s="7"/>
      <c r="BWJ194" s="7"/>
      <c r="BWK194" s="7"/>
      <c r="BWL194" s="7"/>
      <c r="BWM194" s="7"/>
      <c r="BWN194" s="7"/>
      <c r="BWO194" s="7"/>
      <c r="BWP194" s="7"/>
      <c r="BWQ194" s="7"/>
      <c r="BWR194" s="7"/>
      <c r="BWS194" s="7"/>
      <c r="BWT194" s="7"/>
      <c r="BWU194" s="7"/>
      <c r="BWV194" s="7"/>
      <c r="BWW194" s="7"/>
      <c r="BWX194" s="7"/>
      <c r="BWY194" s="7"/>
      <c r="BWZ194" s="7"/>
      <c r="BXA194" s="7"/>
      <c r="BXB194" s="7"/>
      <c r="BXC194" s="7"/>
      <c r="BXD194" s="7"/>
      <c r="BXE194" s="7"/>
      <c r="BXF194" s="7"/>
      <c r="BXG194" s="7"/>
      <c r="BXH194" s="7"/>
      <c r="BXI194" s="7"/>
      <c r="BXJ194" s="7"/>
      <c r="BXK194" s="7"/>
      <c r="BXL194" s="7"/>
      <c r="BXM194" s="7"/>
      <c r="BXN194" s="7"/>
      <c r="BXO194" s="7"/>
      <c r="BXP194" s="7"/>
      <c r="BXQ194" s="7"/>
      <c r="BXR194" s="7"/>
      <c r="BXS194" s="7"/>
      <c r="BXT194" s="7"/>
      <c r="BXU194" s="7"/>
      <c r="BXV194" s="7"/>
      <c r="BXW194" s="7"/>
      <c r="BXX194" s="7"/>
      <c r="BXY194" s="7"/>
      <c r="BXZ194" s="7"/>
      <c r="BYA194" s="7"/>
      <c r="BYB194" s="7"/>
      <c r="BYC194" s="7"/>
      <c r="BYD194" s="7"/>
      <c r="BYE194" s="7"/>
      <c r="BYF194" s="7"/>
      <c r="BYG194" s="7"/>
      <c r="BYH194" s="7"/>
      <c r="BYI194" s="7"/>
      <c r="BYJ194" s="7"/>
      <c r="BYK194" s="7"/>
      <c r="BYL194" s="7"/>
      <c r="BYM194" s="7"/>
      <c r="BYN194" s="7"/>
      <c r="BYO194" s="7"/>
      <c r="BYP194" s="7"/>
      <c r="BYQ194" s="7"/>
      <c r="BYR194" s="7"/>
      <c r="BYS194" s="7"/>
      <c r="BYT194" s="7"/>
      <c r="BYU194" s="7"/>
      <c r="BYV194" s="7"/>
      <c r="BYW194" s="7"/>
      <c r="BYX194" s="7"/>
      <c r="BYY194" s="7"/>
      <c r="BYZ194" s="7"/>
      <c r="BZA194" s="7"/>
      <c r="BZB194" s="7"/>
      <c r="BZC194" s="7"/>
      <c r="BZD194" s="7"/>
      <c r="BZE194" s="7"/>
      <c r="BZF194" s="7"/>
      <c r="BZG194" s="7"/>
      <c r="BZH194" s="7"/>
      <c r="BZI194" s="7"/>
      <c r="BZJ194" s="7"/>
      <c r="BZK194" s="7"/>
      <c r="BZL194" s="7"/>
      <c r="BZM194" s="7"/>
      <c r="BZN194" s="7"/>
      <c r="BZO194" s="7"/>
      <c r="BZP194" s="7"/>
      <c r="BZQ194" s="7"/>
      <c r="BZR194" s="7"/>
      <c r="BZS194" s="7"/>
      <c r="BZT194" s="7"/>
      <c r="BZU194" s="7"/>
      <c r="BZV194" s="7"/>
      <c r="BZW194" s="7"/>
      <c r="BZX194" s="7"/>
      <c r="BZY194" s="7"/>
      <c r="BZZ194" s="7"/>
      <c r="CAA194" s="7"/>
      <c r="CAB194" s="7"/>
      <c r="CAC194" s="7"/>
      <c r="CAD194" s="7"/>
      <c r="CAE194" s="7"/>
      <c r="CAF194" s="7"/>
      <c r="CAG194" s="7"/>
      <c r="CAH194" s="7"/>
      <c r="CAI194" s="7"/>
      <c r="CAJ194" s="7"/>
      <c r="CAK194" s="7"/>
      <c r="CAL194" s="7"/>
      <c r="CAM194" s="7"/>
      <c r="CAN194" s="7"/>
      <c r="CAO194" s="7"/>
      <c r="CAP194" s="7"/>
      <c r="CAQ194" s="7"/>
      <c r="CAR194" s="7"/>
      <c r="CAS194" s="7"/>
      <c r="CAT194" s="7"/>
      <c r="CAU194" s="7"/>
      <c r="CAV194" s="7"/>
      <c r="CAW194" s="7"/>
      <c r="CAX194" s="7"/>
      <c r="CAY194" s="7"/>
      <c r="CAZ194" s="7"/>
      <c r="CBA194" s="7"/>
      <c r="CBB194" s="7"/>
      <c r="CBC194" s="7"/>
      <c r="CBD194" s="7"/>
      <c r="CBE194" s="7"/>
      <c r="CBF194" s="7"/>
      <c r="CBG194" s="7"/>
      <c r="CBH194" s="7"/>
      <c r="CBI194" s="7"/>
      <c r="CBJ194" s="7"/>
      <c r="CBK194" s="7"/>
      <c r="CBL194" s="7"/>
      <c r="CBM194" s="7"/>
      <c r="CBN194" s="7"/>
      <c r="CBO194" s="7"/>
      <c r="CBP194" s="7"/>
      <c r="CBQ194" s="7"/>
      <c r="CBR194" s="7"/>
      <c r="CBS194" s="7"/>
      <c r="CBT194" s="7"/>
      <c r="CBU194" s="7"/>
      <c r="CBV194" s="7"/>
      <c r="CBW194" s="7"/>
      <c r="CBX194" s="7"/>
      <c r="CBY194" s="7"/>
      <c r="CBZ194" s="7"/>
      <c r="CCA194" s="7"/>
      <c r="CCB194" s="7"/>
      <c r="CCC194" s="7"/>
      <c r="CCD194" s="7"/>
      <c r="CCE194" s="7"/>
      <c r="CCF194" s="7"/>
      <c r="CCG194" s="7"/>
      <c r="CCH194" s="7"/>
      <c r="CCI194" s="7"/>
      <c r="CCJ194" s="7"/>
      <c r="CCK194" s="7"/>
      <c r="CCL194" s="7"/>
      <c r="CCM194" s="7"/>
      <c r="CCN194" s="7"/>
      <c r="CCO194" s="7"/>
      <c r="CCP194" s="7"/>
      <c r="CCQ194" s="7"/>
      <c r="CCR194" s="7"/>
      <c r="CCS194" s="7"/>
      <c r="CCT194" s="7"/>
      <c r="CCU194" s="7"/>
      <c r="CCV194" s="7"/>
      <c r="CCW194" s="7"/>
      <c r="CCX194" s="7"/>
      <c r="CCY194" s="7"/>
      <c r="CCZ194" s="7"/>
      <c r="CDA194" s="7"/>
      <c r="CDB194" s="7"/>
      <c r="CDC194" s="7"/>
      <c r="CDD194" s="7"/>
      <c r="CDE194" s="7"/>
      <c r="CDF194" s="7"/>
      <c r="CDG194" s="7"/>
      <c r="CDH194" s="7"/>
      <c r="CDI194" s="7"/>
      <c r="CDJ194" s="7"/>
      <c r="CDK194" s="7"/>
      <c r="CDL194" s="7"/>
      <c r="CDM194" s="7"/>
      <c r="CDN194" s="7"/>
      <c r="CDO194" s="7"/>
      <c r="CDP194" s="7"/>
      <c r="CDQ194" s="7"/>
      <c r="CDR194" s="7"/>
      <c r="CDS194" s="7"/>
      <c r="CDT194" s="7"/>
      <c r="CDU194" s="7"/>
      <c r="CDV194" s="7"/>
      <c r="CDW194" s="7"/>
      <c r="CDX194" s="7"/>
      <c r="CDY194" s="7"/>
      <c r="CDZ194" s="7"/>
      <c r="CEA194" s="7"/>
      <c r="CEB194" s="7"/>
      <c r="CEC194" s="7"/>
      <c r="CED194" s="7"/>
      <c r="CEE194" s="7"/>
      <c r="CEF194" s="7"/>
      <c r="CEG194" s="7"/>
      <c r="CEH194" s="7"/>
      <c r="CEI194" s="7"/>
      <c r="CEJ194" s="7"/>
      <c r="CEK194" s="7"/>
      <c r="CEL194" s="7"/>
      <c r="CEM194" s="7"/>
      <c r="CEN194" s="7"/>
      <c r="CEO194" s="7"/>
      <c r="CEP194" s="7"/>
      <c r="CEQ194" s="7"/>
      <c r="CER194" s="7"/>
      <c r="CES194" s="7"/>
      <c r="CET194" s="7"/>
      <c r="CEU194" s="7"/>
      <c r="CEV194" s="7"/>
      <c r="CEW194" s="7"/>
      <c r="CEX194" s="7"/>
      <c r="CEY194" s="7"/>
      <c r="CEZ194" s="7"/>
      <c r="CFA194" s="7"/>
      <c r="CFB194" s="7"/>
      <c r="CFC194" s="7"/>
      <c r="CFD194" s="7"/>
      <c r="CFE194" s="7"/>
      <c r="CFF194" s="7"/>
      <c r="CFG194" s="7"/>
      <c r="CFH194" s="7"/>
      <c r="CFI194" s="7"/>
      <c r="CFJ194" s="7"/>
      <c r="CFK194" s="7"/>
      <c r="CFL194" s="7"/>
      <c r="CFM194" s="7"/>
      <c r="CFN194" s="7"/>
      <c r="CFO194" s="7"/>
      <c r="CFP194" s="7"/>
      <c r="CFQ194" s="7"/>
      <c r="CFR194" s="7"/>
      <c r="CFS194" s="7"/>
      <c r="CFT194" s="7"/>
      <c r="CFU194" s="7"/>
      <c r="CFV194" s="7"/>
      <c r="CFW194" s="7"/>
      <c r="CFX194" s="7"/>
      <c r="CFY194" s="7"/>
      <c r="CFZ194" s="7"/>
      <c r="CGA194" s="7"/>
      <c r="CGB194" s="7"/>
      <c r="CGC194" s="7"/>
      <c r="CGD194" s="7"/>
      <c r="CGE194" s="7"/>
      <c r="CGF194" s="7"/>
      <c r="CGG194" s="7"/>
      <c r="CGH194" s="7"/>
      <c r="CGI194" s="7"/>
      <c r="CGJ194" s="7"/>
      <c r="CGK194" s="7"/>
      <c r="CGL194" s="7"/>
      <c r="CGM194" s="7"/>
      <c r="CGN194" s="7"/>
      <c r="CGO194" s="7"/>
      <c r="CGP194" s="7"/>
      <c r="CGQ194" s="7"/>
      <c r="CGR194" s="7"/>
      <c r="CGS194" s="7"/>
      <c r="CGT194" s="7"/>
      <c r="CGU194" s="7"/>
      <c r="CGV194" s="7"/>
      <c r="CGW194" s="7"/>
      <c r="CGX194" s="7"/>
      <c r="CGY194" s="7"/>
      <c r="CGZ194" s="7"/>
      <c r="CHA194" s="7"/>
      <c r="CHB194" s="7"/>
      <c r="CHC194" s="7"/>
      <c r="CHD194" s="7"/>
      <c r="CHE194" s="7"/>
      <c r="CHF194" s="7"/>
      <c r="CHG194" s="7"/>
      <c r="CHH194" s="7"/>
      <c r="CHI194" s="7"/>
      <c r="CHJ194" s="7"/>
      <c r="CHK194" s="7"/>
      <c r="CHL194" s="7"/>
      <c r="CHM194" s="7"/>
      <c r="CHN194" s="7"/>
      <c r="CHO194" s="7"/>
      <c r="CHP194" s="7"/>
      <c r="CHQ194" s="7"/>
      <c r="CHR194" s="7"/>
      <c r="CHS194" s="7"/>
      <c r="CHT194" s="7"/>
      <c r="CHU194" s="7"/>
      <c r="CHV194" s="7"/>
      <c r="CHW194" s="7"/>
      <c r="CHX194" s="7"/>
      <c r="CHY194" s="7"/>
      <c r="CHZ194" s="7"/>
      <c r="CIA194" s="7"/>
      <c r="CIB194" s="7"/>
      <c r="CIC194" s="7"/>
      <c r="CID194" s="7"/>
      <c r="CIE194" s="7"/>
      <c r="CIF194" s="7"/>
      <c r="CIG194" s="7"/>
      <c r="CIH194" s="7"/>
      <c r="CII194" s="7"/>
      <c r="CIJ194" s="7"/>
      <c r="CIK194" s="7"/>
      <c r="CIL194" s="7"/>
      <c r="CIM194" s="7"/>
      <c r="CIN194" s="7"/>
      <c r="CIO194" s="7"/>
      <c r="CIP194" s="7"/>
      <c r="CIQ194" s="7"/>
      <c r="CIR194" s="7"/>
      <c r="CIS194" s="7"/>
      <c r="CIT194" s="7"/>
      <c r="CIU194" s="7"/>
      <c r="CIV194" s="7"/>
      <c r="CIW194" s="7"/>
      <c r="CIX194" s="7"/>
      <c r="CIY194" s="7"/>
      <c r="CIZ194" s="7"/>
      <c r="CJA194" s="7"/>
      <c r="CJB194" s="7"/>
      <c r="CJC194" s="7"/>
      <c r="CJD194" s="7"/>
      <c r="CJE194" s="7"/>
      <c r="CJF194" s="7"/>
      <c r="CJG194" s="7"/>
      <c r="CJH194" s="7"/>
      <c r="CJI194" s="7"/>
      <c r="CJJ194" s="7"/>
      <c r="CJK194" s="7"/>
      <c r="CJL194" s="7"/>
      <c r="CJM194" s="7"/>
      <c r="CJN194" s="7"/>
      <c r="CJO194" s="7"/>
      <c r="CJP194" s="7"/>
      <c r="CJQ194" s="7"/>
      <c r="CJR194" s="7"/>
      <c r="CJS194" s="7"/>
      <c r="CJT194" s="7"/>
      <c r="CJU194" s="7"/>
      <c r="CJV194" s="7"/>
      <c r="CJW194" s="7"/>
      <c r="CJX194" s="7"/>
      <c r="CJY194" s="7"/>
      <c r="CJZ194" s="7"/>
      <c r="CKA194" s="7"/>
      <c r="CKB194" s="7"/>
      <c r="CKC194" s="7"/>
      <c r="CKD194" s="7"/>
      <c r="CKE194" s="7"/>
      <c r="CKF194" s="7"/>
      <c r="CKG194" s="7"/>
      <c r="CKH194" s="7"/>
      <c r="CKI194" s="7"/>
      <c r="CKJ194" s="7"/>
      <c r="CKK194" s="7"/>
      <c r="CKL194" s="7"/>
      <c r="CKM194" s="7"/>
      <c r="CKN194" s="7"/>
      <c r="CKO194" s="7"/>
      <c r="CKP194" s="7"/>
      <c r="CKQ194" s="7"/>
      <c r="CKR194" s="7"/>
      <c r="CKS194" s="7"/>
      <c r="CKT194" s="7"/>
      <c r="CKU194" s="7"/>
      <c r="CKV194" s="7"/>
      <c r="CKW194" s="7"/>
      <c r="CKX194" s="7"/>
      <c r="CKY194" s="7"/>
      <c r="CKZ194" s="7"/>
      <c r="CLA194" s="7"/>
      <c r="CLB194" s="7"/>
      <c r="CLC194" s="7"/>
      <c r="CLD194" s="7"/>
      <c r="CLE194" s="7"/>
      <c r="CLF194" s="7"/>
      <c r="CLG194" s="7"/>
      <c r="CLH194" s="7"/>
      <c r="CLI194" s="7"/>
      <c r="CLJ194" s="7"/>
      <c r="CLK194" s="7"/>
      <c r="CLL194" s="7"/>
      <c r="CLM194" s="7"/>
      <c r="CLN194" s="7"/>
      <c r="CLO194" s="7"/>
      <c r="CLP194" s="7"/>
      <c r="CLQ194" s="7"/>
      <c r="CLR194" s="7"/>
      <c r="CLS194" s="7"/>
      <c r="CLT194" s="7"/>
      <c r="CLU194" s="7"/>
      <c r="CLV194" s="7"/>
      <c r="CLW194" s="7"/>
      <c r="CLX194" s="7"/>
      <c r="CLY194" s="7"/>
      <c r="CLZ194" s="7"/>
      <c r="CMA194" s="7"/>
      <c r="CMB194" s="7"/>
      <c r="CMC194" s="7"/>
      <c r="CMD194" s="7"/>
      <c r="CME194" s="7"/>
      <c r="CMF194" s="7"/>
      <c r="CMG194" s="7"/>
      <c r="CMH194" s="7"/>
      <c r="CMI194" s="7"/>
      <c r="CMJ194" s="7"/>
      <c r="CMK194" s="7"/>
      <c r="CML194" s="7"/>
      <c r="CMM194" s="7"/>
      <c r="CMN194" s="7"/>
      <c r="CMO194" s="7"/>
      <c r="CMP194" s="7"/>
      <c r="CMQ194" s="7"/>
      <c r="CMR194" s="7"/>
      <c r="CMS194" s="7"/>
      <c r="CMT194" s="7"/>
      <c r="CMU194" s="7"/>
      <c r="CMV194" s="7"/>
      <c r="CMW194" s="7"/>
      <c r="CMX194" s="7"/>
      <c r="CMY194" s="7"/>
      <c r="CMZ194" s="7"/>
      <c r="CNA194" s="7"/>
      <c r="CNB194" s="7"/>
      <c r="CNC194" s="7"/>
      <c r="CND194" s="7"/>
      <c r="CNE194" s="7"/>
      <c r="CNF194" s="7"/>
      <c r="CNG194" s="7"/>
      <c r="CNH194" s="7"/>
      <c r="CNI194" s="7"/>
      <c r="CNJ194" s="7"/>
      <c r="CNK194" s="7"/>
      <c r="CNL194" s="7"/>
      <c r="CNM194" s="7"/>
      <c r="CNN194" s="7"/>
      <c r="CNO194" s="7"/>
      <c r="CNP194" s="7"/>
      <c r="CNQ194" s="7"/>
      <c r="CNR194" s="7"/>
      <c r="CNS194" s="7"/>
      <c r="CNT194" s="7"/>
      <c r="CNU194" s="7"/>
      <c r="CNV194" s="7"/>
      <c r="CNW194" s="7"/>
      <c r="CNX194" s="7"/>
      <c r="CNY194" s="7"/>
      <c r="CNZ194" s="7"/>
      <c r="COA194" s="7"/>
      <c r="COB194" s="7"/>
      <c r="COC194" s="7"/>
      <c r="COD194" s="7"/>
      <c r="COE194" s="7"/>
      <c r="COF194" s="7"/>
      <c r="COG194" s="7"/>
      <c r="COH194" s="7"/>
      <c r="COI194" s="7"/>
      <c r="COJ194" s="7"/>
      <c r="COK194" s="7"/>
      <c r="COL194" s="7"/>
      <c r="COM194" s="7"/>
      <c r="CON194" s="7"/>
      <c r="COO194" s="7"/>
      <c r="COP194" s="7"/>
      <c r="COQ194" s="7"/>
      <c r="COR194" s="7"/>
      <c r="COS194" s="7"/>
      <c r="COT194" s="7"/>
      <c r="COU194" s="7"/>
      <c r="COV194" s="7"/>
      <c r="COW194" s="7"/>
      <c r="COX194" s="7"/>
      <c r="COY194" s="7"/>
      <c r="COZ194" s="7"/>
      <c r="CPA194" s="7"/>
      <c r="CPB194" s="7"/>
      <c r="CPC194" s="7"/>
      <c r="CPD194" s="7"/>
      <c r="CPE194" s="7"/>
      <c r="CPF194" s="7"/>
      <c r="CPG194" s="7"/>
      <c r="CPH194" s="7"/>
      <c r="CPI194" s="7"/>
    </row>
    <row r="195" spans="1:2453" s="6" customFormat="1" ht="40.5" hidden="1" customHeight="1" x14ac:dyDescent="0.25">
      <c r="A195" s="19" t="s">
        <v>70</v>
      </c>
      <c r="B195" s="29" t="s">
        <v>71</v>
      </c>
      <c r="C195" s="23"/>
      <c r="D195" s="23"/>
      <c r="E195" s="23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  <c r="GN195" s="7"/>
      <c r="GO195" s="7"/>
      <c r="GP195" s="7"/>
      <c r="GQ195" s="7"/>
      <c r="GR195" s="7"/>
      <c r="GS195" s="7"/>
      <c r="GT195" s="7"/>
      <c r="GU195" s="7"/>
      <c r="GV195" s="7"/>
      <c r="GW195" s="7"/>
      <c r="GX195" s="7"/>
      <c r="GY195" s="7"/>
      <c r="GZ195" s="7"/>
      <c r="HA195" s="7"/>
      <c r="HB195" s="7"/>
      <c r="HC195" s="7"/>
      <c r="HD195" s="7"/>
      <c r="HE195" s="7"/>
      <c r="HF195" s="7"/>
      <c r="HG195" s="7"/>
      <c r="HH195" s="7"/>
      <c r="HI195" s="7"/>
      <c r="HJ195" s="7"/>
      <c r="HK195" s="7"/>
      <c r="HL195" s="7"/>
      <c r="HM195" s="7"/>
      <c r="HN195" s="7"/>
      <c r="HO195" s="7"/>
      <c r="HP195" s="7"/>
      <c r="HQ195" s="7"/>
      <c r="HR195" s="7"/>
      <c r="HS195" s="7"/>
      <c r="HT195" s="7"/>
      <c r="HU195" s="7"/>
      <c r="HV195" s="7"/>
      <c r="HW195" s="7"/>
      <c r="HX195" s="7"/>
      <c r="HY195" s="7"/>
      <c r="HZ195" s="7"/>
      <c r="IA195" s="7"/>
      <c r="IB195" s="7"/>
      <c r="IC195" s="7"/>
      <c r="ID195" s="7"/>
      <c r="IE195" s="7"/>
      <c r="IF195" s="7"/>
      <c r="IG195" s="7"/>
      <c r="IH195" s="7"/>
      <c r="II195" s="7"/>
      <c r="IJ195" s="7"/>
      <c r="IK195" s="7"/>
      <c r="IL195" s="7"/>
      <c r="IM195" s="7"/>
      <c r="IN195" s="7"/>
      <c r="IO195" s="7"/>
      <c r="IP195" s="7"/>
      <c r="IQ195" s="7"/>
      <c r="IR195" s="7"/>
      <c r="IS195" s="7"/>
      <c r="IT195" s="7"/>
      <c r="IU195" s="7"/>
      <c r="IV195" s="7"/>
      <c r="IW195" s="7"/>
      <c r="IX195" s="7"/>
      <c r="IY195" s="7"/>
      <c r="IZ195" s="7"/>
      <c r="JA195" s="7"/>
      <c r="JB195" s="7"/>
      <c r="JC195" s="7"/>
      <c r="JD195" s="7"/>
      <c r="JE195" s="7"/>
      <c r="JF195" s="7"/>
      <c r="JG195" s="7"/>
      <c r="JH195" s="7"/>
      <c r="JI195" s="7"/>
      <c r="JJ195" s="7"/>
      <c r="JK195" s="7"/>
      <c r="JL195" s="7"/>
      <c r="JM195" s="7"/>
      <c r="JN195" s="7"/>
      <c r="JO195" s="7"/>
      <c r="JP195" s="7"/>
      <c r="JQ195" s="7"/>
      <c r="JR195" s="7"/>
      <c r="JS195" s="7"/>
      <c r="JT195" s="7"/>
      <c r="JU195" s="7"/>
      <c r="JV195" s="7"/>
      <c r="JW195" s="7"/>
      <c r="JX195" s="7"/>
      <c r="JY195" s="7"/>
      <c r="JZ195" s="7"/>
      <c r="KA195" s="7"/>
      <c r="KB195" s="7"/>
      <c r="KC195" s="7"/>
      <c r="KD195" s="7"/>
      <c r="KE195" s="7"/>
      <c r="KF195" s="7"/>
      <c r="KG195" s="7"/>
      <c r="KH195" s="7"/>
      <c r="KI195" s="7"/>
      <c r="KJ195" s="7"/>
      <c r="KK195" s="7"/>
      <c r="KL195" s="7"/>
      <c r="KM195" s="7"/>
      <c r="KN195" s="7"/>
      <c r="KO195" s="7"/>
      <c r="KP195" s="7"/>
      <c r="KQ195" s="7"/>
      <c r="KR195" s="7"/>
      <c r="KS195" s="7"/>
      <c r="KT195" s="7"/>
      <c r="KU195" s="7"/>
      <c r="KV195" s="7"/>
      <c r="KW195" s="7"/>
      <c r="KX195" s="7"/>
      <c r="KY195" s="7"/>
      <c r="KZ195" s="7"/>
      <c r="LA195" s="7"/>
      <c r="LB195" s="7"/>
      <c r="LC195" s="7"/>
      <c r="LD195" s="7"/>
      <c r="LE195" s="7"/>
      <c r="LF195" s="7"/>
      <c r="LG195" s="7"/>
      <c r="LH195" s="7"/>
      <c r="LI195" s="7"/>
      <c r="LJ195" s="7"/>
      <c r="LK195" s="7"/>
      <c r="LL195" s="7"/>
      <c r="LM195" s="7"/>
      <c r="LN195" s="7"/>
      <c r="LO195" s="7"/>
      <c r="LP195" s="7"/>
      <c r="LQ195" s="7"/>
      <c r="LR195" s="7"/>
      <c r="LS195" s="7"/>
      <c r="LT195" s="7"/>
      <c r="LU195" s="7"/>
      <c r="LV195" s="7"/>
      <c r="LW195" s="7"/>
      <c r="LX195" s="7"/>
      <c r="LY195" s="7"/>
      <c r="LZ195" s="7"/>
      <c r="MA195" s="7"/>
      <c r="MB195" s="7"/>
      <c r="MC195" s="7"/>
      <c r="MD195" s="7"/>
      <c r="ME195" s="7"/>
      <c r="MF195" s="7"/>
      <c r="MG195" s="7"/>
      <c r="MH195" s="7"/>
      <c r="MI195" s="7"/>
      <c r="MJ195" s="7"/>
      <c r="MK195" s="7"/>
      <c r="ML195" s="7"/>
      <c r="MM195" s="7"/>
      <c r="MN195" s="7"/>
      <c r="MO195" s="7"/>
      <c r="MP195" s="7"/>
      <c r="MQ195" s="7"/>
      <c r="MR195" s="7"/>
      <c r="MS195" s="7"/>
      <c r="MT195" s="7"/>
      <c r="MU195" s="7"/>
      <c r="MV195" s="7"/>
      <c r="MW195" s="7"/>
      <c r="MX195" s="7"/>
      <c r="MY195" s="7"/>
      <c r="MZ195" s="7"/>
      <c r="NA195" s="7"/>
      <c r="NB195" s="7"/>
      <c r="NC195" s="7"/>
      <c r="ND195" s="7"/>
      <c r="NE195" s="7"/>
      <c r="NF195" s="7"/>
      <c r="NG195" s="7"/>
      <c r="NH195" s="7"/>
      <c r="NI195" s="7"/>
      <c r="NJ195" s="7"/>
      <c r="NK195" s="7"/>
      <c r="NL195" s="7"/>
      <c r="NM195" s="7"/>
      <c r="NN195" s="7"/>
      <c r="NO195" s="7"/>
      <c r="NP195" s="7"/>
      <c r="NQ195" s="7"/>
      <c r="NR195" s="7"/>
      <c r="NS195" s="7"/>
      <c r="NT195" s="7"/>
      <c r="NU195" s="7"/>
      <c r="NV195" s="7"/>
      <c r="NW195" s="7"/>
      <c r="NX195" s="7"/>
      <c r="NY195" s="7"/>
      <c r="NZ195" s="7"/>
      <c r="OA195" s="7"/>
      <c r="OB195" s="7"/>
      <c r="OC195" s="7"/>
      <c r="OD195" s="7"/>
      <c r="OE195" s="7"/>
      <c r="OF195" s="7"/>
      <c r="OG195" s="7"/>
      <c r="OH195" s="7"/>
      <c r="OI195" s="7"/>
      <c r="OJ195" s="7"/>
      <c r="OK195" s="7"/>
      <c r="OL195" s="7"/>
      <c r="OM195" s="7"/>
      <c r="ON195" s="7"/>
      <c r="OO195" s="7"/>
      <c r="OP195" s="7"/>
      <c r="OQ195" s="7"/>
      <c r="OR195" s="7"/>
      <c r="OS195" s="7"/>
      <c r="OT195" s="7"/>
      <c r="OU195" s="7"/>
      <c r="OV195" s="7"/>
      <c r="OW195" s="7"/>
      <c r="OX195" s="7"/>
      <c r="OY195" s="7"/>
      <c r="OZ195" s="7"/>
      <c r="PA195" s="7"/>
      <c r="PB195" s="7"/>
      <c r="PC195" s="7"/>
      <c r="PD195" s="7"/>
      <c r="PE195" s="7"/>
      <c r="PF195" s="7"/>
      <c r="PG195" s="7"/>
      <c r="PH195" s="7"/>
      <c r="PI195" s="7"/>
      <c r="PJ195" s="7"/>
      <c r="PK195" s="7"/>
      <c r="PL195" s="7"/>
      <c r="PM195" s="7"/>
      <c r="PN195" s="7"/>
      <c r="PO195" s="7"/>
      <c r="PP195" s="7"/>
      <c r="PQ195" s="7"/>
      <c r="PR195" s="7"/>
      <c r="PS195" s="7"/>
      <c r="PT195" s="7"/>
      <c r="PU195" s="7"/>
      <c r="PV195" s="7"/>
      <c r="PW195" s="7"/>
      <c r="PX195" s="7"/>
      <c r="PY195" s="7"/>
      <c r="PZ195" s="7"/>
      <c r="QA195" s="7"/>
      <c r="QB195" s="7"/>
      <c r="QC195" s="7"/>
      <c r="QD195" s="7"/>
      <c r="QE195" s="7"/>
      <c r="QF195" s="7"/>
      <c r="QG195" s="7"/>
      <c r="QH195" s="7"/>
      <c r="QI195" s="7"/>
      <c r="QJ195" s="7"/>
      <c r="QK195" s="7"/>
      <c r="QL195" s="7"/>
      <c r="QM195" s="7"/>
      <c r="QN195" s="7"/>
      <c r="QO195" s="7"/>
      <c r="QP195" s="7"/>
      <c r="QQ195" s="7"/>
      <c r="QR195" s="7"/>
      <c r="QS195" s="7"/>
      <c r="QT195" s="7"/>
      <c r="QU195" s="7"/>
      <c r="QV195" s="7"/>
      <c r="QW195" s="7"/>
      <c r="QX195" s="7"/>
      <c r="QY195" s="7"/>
      <c r="QZ195" s="7"/>
      <c r="RA195" s="7"/>
      <c r="RB195" s="7"/>
      <c r="RC195" s="7"/>
      <c r="RD195" s="7"/>
      <c r="RE195" s="7"/>
      <c r="RF195" s="7"/>
      <c r="RG195" s="7"/>
      <c r="RH195" s="7"/>
      <c r="RI195" s="7"/>
      <c r="RJ195" s="7"/>
      <c r="RK195" s="7"/>
      <c r="RL195" s="7"/>
      <c r="RM195" s="7"/>
      <c r="RN195" s="7"/>
      <c r="RO195" s="7"/>
      <c r="RP195" s="7"/>
      <c r="RQ195" s="7"/>
      <c r="RR195" s="7"/>
      <c r="RS195" s="7"/>
      <c r="RT195" s="7"/>
      <c r="RU195" s="7"/>
      <c r="RV195" s="7"/>
      <c r="RW195" s="7"/>
      <c r="RX195" s="7"/>
      <c r="RY195" s="7"/>
      <c r="RZ195" s="7"/>
      <c r="SA195" s="7"/>
      <c r="SB195" s="7"/>
      <c r="SC195" s="7"/>
      <c r="SD195" s="7"/>
      <c r="SE195" s="7"/>
      <c r="SF195" s="7"/>
      <c r="SG195" s="7"/>
      <c r="SH195" s="7"/>
      <c r="SI195" s="7"/>
      <c r="SJ195" s="7"/>
      <c r="SK195" s="7"/>
      <c r="SL195" s="7"/>
      <c r="SM195" s="7"/>
      <c r="SN195" s="7"/>
      <c r="SO195" s="7"/>
      <c r="SP195" s="7"/>
      <c r="SQ195" s="7"/>
      <c r="SR195" s="7"/>
      <c r="SS195" s="7"/>
      <c r="ST195" s="7"/>
      <c r="SU195" s="7"/>
      <c r="SV195" s="7"/>
      <c r="SW195" s="7"/>
      <c r="SX195" s="7"/>
      <c r="SY195" s="7"/>
      <c r="SZ195" s="7"/>
      <c r="TA195" s="7"/>
      <c r="TB195" s="7"/>
      <c r="TC195" s="7"/>
      <c r="TD195" s="7"/>
      <c r="TE195" s="7"/>
      <c r="TF195" s="7"/>
      <c r="TG195" s="7"/>
      <c r="TH195" s="7"/>
      <c r="TI195" s="7"/>
      <c r="TJ195" s="7"/>
      <c r="TK195" s="7"/>
      <c r="TL195" s="7"/>
      <c r="TM195" s="7"/>
      <c r="TN195" s="7"/>
      <c r="TO195" s="7"/>
      <c r="TP195" s="7"/>
      <c r="TQ195" s="7"/>
      <c r="TR195" s="7"/>
      <c r="TS195" s="7"/>
      <c r="TT195" s="7"/>
      <c r="TU195" s="7"/>
      <c r="TV195" s="7"/>
      <c r="TW195" s="7"/>
      <c r="TX195" s="7"/>
      <c r="TY195" s="7"/>
      <c r="TZ195" s="7"/>
      <c r="UA195" s="7"/>
      <c r="UB195" s="7"/>
      <c r="UC195" s="7"/>
      <c r="UD195" s="7"/>
      <c r="UE195" s="7"/>
      <c r="UF195" s="7"/>
      <c r="UG195" s="7"/>
      <c r="UH195" s="7"/>
      <c r="UI195" s="7"/>
      <c r="UJ195" s="7"/>
      <c r="UK195" s="7"/>
      <c r="UL195" s="7"/>
      <c r="UM195" s="7"/>
      <c r="UN195" s="7"/>
      <c r="UO195" s="7"/>
      <c r="UP195" s="7"/>
      <c r="UQ195" s="7"/>
      <c r="UR195" s="7"/>
      <c r="US195" s="7"/>
      <c r="UT195" s="7"/>
      <c r="UU195" s="7"/>
      <c r="UV195" s="7"/>
      <c r="UW195" s="7"/>
      <c r="UX195" s="7"/>
      <c r="UY195" s="7"/>
      <c r="UZ195" s="7"/>
      <c r="VA195" s="7"/>
      <c r="VB195" s="7"/>
      <c r="VC195" s="7"/>
      <c r="VD195" s="7"/>
      <c r="VE195" s="7"/>
      <c r="VF195" s="7"/>
      <c r="VG195" s="7"/>
      <c r="VH195" s="7"/>
      <c r="VI195" s="7"/>
      <c r="VJ195" s="7"/>
      <c r="VK195" s="7"/>
      <c r="VL195" s="7"/>
      <c r="VM195" s="7"/>
      <c r="VN195" s="7"/>
      <c r="VO195" s="7"/>
      <c r="VP195" s="7"/>
      <c r="VQ195" s="7"/>
      <c r="VR195" s="7"/>
      <c r="VS195" s="7"/>
      <c r="VT195" s="7"/>
      <c r="VU195" s="7"/>
      <c r="VV195" s="7"/>
      <c r="VW195" s="7"/>
      <c r="VX195" s="7"/>
      <c r="VY195" s="7"/>
      <c r="VZ195" s="7"/>
      <c r="WA195" s="7"/>
      <c r="WB195" s="7"/>
      <c r="WC195" s="7"/>
      <c r="WD195" s="7"/>
      <c r="WE195" s="7"/>
      <c r="WF195" s="7"/>
      <c r="WG195" s="7"/>
      <c r="WH195" s="7"/>
      <c r="WI195" s="7"/>
      <c r="WJ195" s="7"/>
      <c r="WK195" s="7"/>
      <c r="WL195" s="7"/>
      <c r="WM195" s="7"/>
      <c r="WN195" s="7"/>
      <c r="WO195" s="7"/>
      <c r="WP195" s="7"/>
      <c r="WQ195" s="7"/>
      <c r="WR195" s="7"/>
      <c r="WS195" s="7"/>
      <c r="WT195" s="7"/>
      <c r="WU195" s="7"/>
      <c r="WV195" s="7"/>
      <c r="WW195" s="7"/>
      <c r="WX195" s="7"/>
      <c r="WY195" s="7"/>
      <c r="WZ195" s="7"/>
      <c r="XA195" s="7"/>
      <c r="XB195" s="7"/>
      <c r="XC195" s="7"/>
      <c r="XD195" s="7"/>
      <c r="XE195" s="7"/>
      <c r="XF195" s="7"/>
      <c r="XG195" s="7"/>
      <c r="XH195" s="7"/>
      <c r="XI195" s="7"/>
      <c r="XJ195" s="7"/>
      <c r="XK195" s="7"/>
      <c r="XL195" s="7"/>
      <c r="XM195" s="7"/>
      <c r="XN195" s="7"/>
      <c r="XO195" s="7"/>
      <c r="XP195" s="7"/>
      <c r="XQ195" s="7"/>
      <c r="XR195" s="7"/>
      <c r="XS195" s="7"/>
      <c r="XT195" s="7"/>
      <c r="XU195" s="7"/>
      <c r="XV195" s="7"/>
      <c r="XW195" s="7"/>
      <c r="XX195" s="7"/>
      <c r="XY195" s="7"/>
      <c r="XZ195" s="7"/>
      <c r="YA195" s="7"/>
      <c r="YB195" s="7"/>
      <c r="YC195" s="7"/>
      <c r="YD195" s="7"/>
      <c r="YE195" s="7"/>
      <c r="YF195" s="7"/>
      <c r="YG195" s="7"/>
      <c r="YH195" s="7"/>
      <c r="YI195" s="7"/>
      <c r="YJ195" s="7"/>
      <c r="YK195" s="7"/>
      <c r="YL195" s="7"/>
      <c r="YM195" s="7"/>
      <c r="YN195" s="7"/>
      <c r="YO195" s="7"/>
      <c r="YP195" s="7"/>
      <c r="YQ195" s="7"/>
      <c r="YR195" s="7"/>
      <c r="YS195" s="7"/>
      <c r="YT195" s="7"/>
      <c r="YU195" s="7"/>
      <c r="YV195" s="7"/>
      <c r="YW195" s="7"/>
      <c r="YX195" s="7"/>
      <c r="YY195" s="7"/>
      <c r="YZ195" s="7"/>
      <c r="ZA195" s="7"/>
      <c r="ZB195" s="7"/>
      <c r="ZC195" s="7"/>
      <c r="ZD195" s="7"/>
      <c r="ZE195" s="7"/>
      <c r="ZF195" s="7"/>
      <c r="ZG195" s="7"/>
      <c r="ZH195" s="7"/>
      <c r="ZI195" s="7"/>
      <c r="ZJ195" s="7"/>
      <c r="ZK195" s="7"/>
      <c r="ZL195" s="7"/>
      <c r="ZM195" s="7"/>
      <c r="ZN195" s="7"/>
      <c r="ZO195" s="7"/>
      <c r="ZP195" s="7"/>
      <c r="ZQ195" s="7"/>
      <c r="ZR195" s="7"/>
      <c r="ZS195" s="7"/>
      <c r="ZT195" s="7"/>
      <c r="ZU195" s="7"/>
      <c r="ZV195" s="7"/>
      <c r="ZW195" s="7"/>
      <c r="ZX195" s="7"/>
      <c r="ZY195" s="7"/>
      <c r="ZZ195" s="7"/>
      <c r="AAA195" s="7"/>
      <c r="AAB195" s="7"/>
      <c r="AAC195" s="7"/>
      <c r="AAD195" s="7"/>
      <c r="AAE195" s="7"/>
      <c r="AAF195" s="7"/>
      <c r="AAG195" s="7"/>
      <c r="AAH195" s="7"/>
      <c r="AAI195" s="7"/>
      <c r="AAJ195" s="7"/>
      <c r="AAK195" s="7"/>
      <c r="AAL195" s="7"/>
      <c r="AAM195" s="7"/>
      <c r="AAN195" s="7"/>
      <c r="AAO195" s="7"/>
      <c r="AAP195" s="7"/>
      <c r="AAQ195" s="7"/>
      <c r="AAR195" s="7"/>
      <c r="AAS195" s="7"/>
      <c r="AAT195" s="7"/>
      <c r="AAU195" s="7"/>
      <c r="AAV195" s="7"/>
      <c r="AAW195" s="7"/>
      <c r="AAX195" s="7"/>
      <c r="AAY195" s="7"/>
      <c r="AAZ195" s="7"/>
      <c r="ABA195" s="7"/>
      <c r="ABB195" s="7"/>
      <c r="ABC195" s="7"/>
      <c r="ABD195" s="7"/>
      <c r="ABE195" s="7"/>
      <c r="ABF195" s="7"/>
      <c r="ABG195" s="7"/>
      <c r="ABH195" s="7"/>
      <c r="ABI195" s="7"/>
      <c r="ABJ195" s="7"/>
      <c r="ABK195" s="7"/>
      <c r="ABL195" s="7"/>
      <c r="ABM195" s="7"/>
      <c r="ABN195" s="7"/>
      <c r="ABO195" s="7"/>
      <c r="ABP195" s="7"/>
      <c r="ABQ195" s="7"/>
      <c r="ABR195" s="7"/>
      <c r="ABS195" s="7"/>
      <c r="ABT195" s="7"/>
      <c r="ABU195" s="7"/>
      <c r="ABV195" s="7"/>
      <c r="ABW195" s="7"/>
      <c r="ABX195" s="7"/>
      <c r="ABY195" s="7"/>
      <c r="ABZ195" s="7"/>
      <c r="ACA195" s="7"/>
      <c r="ACB195" s="7"/>
      <c r="ACC195" s="7"/>
      <c r="ACD195" s="7"/>
      <c r="ACE195" s="7"/>
      <c r="ACF195" s="7"/>
      <c r="ACG195" s="7"/>
      <c r="ACH195" s="7"/>
      <c r="ACI195" s="7"/>
      <c r="ACJ195" s="7"/>
      <c r="ACK195" s="7"/>
      <c r="ACL195" s="7"/>
      <c r="ACM195" s="7"/>
      <c r="ACN195" s="7"/>
      <c r="ACO195" s="7"/>
      <c r="ACP195" s="7"/>
      <c r="ACQ195" s="7"/>
      <c r="ACR195" s="7"/>
      <c r="ACS195" s="7"/>
      <c r="ACT195" s="7"/>
      <c r="ACU195" s="7"/>
      <c r="ACV195" s="7"/>
      <c r="ACW195" s="7"/>
      <c r="ACX195" s="7"/>
      <c r="ACY195" s="7"/>
      <c r="ACZ195" s="7"/>
      <c r="ADA195" s="7"/>
      <c r="ADB195" s="7"/>
      <c r="ADC195" s="7"/>
      <c r="ADD195" s="7"/>
      <c r="ADE195" s="7"/>
      <c r="ADF195" s="7"/>
      <c r="ADG195" s="7"/>
      <c r="ADH195" s="7"/>
      <c r="ADI195" s="7"/>
      <c r="ADJ195" s="7"/>
      <c r="ADK195" s="7"/>
      <c r="ADL195" s="7"/>
      <c r="ADM195" s="7"/>
      <c r="ADN195" s="7"/>
      <c r="ADO195" s="7"/>
      <c r="ADP195" s="7"/>
      <c r="ADQ195" s="7"/>
      <c r="ADR195" s="7"/>
      <c r="ADS195" s="7"/>
      <c r="ADT195" s="7"/>
      <c r="ADU195" s="7"/>
      <c r="ADV195" s="7"/>
      <c r="ADW195" s="7"/>
      <c r="ADX195" s="7"/>
      <c r="ADY195" s="7"/>
      <c r="ADZ195" s="7"/>
      <c r="AEA195" s="7"/>
      <c r="AEB195" s="7"/>
      <c r="AEC195" s="7"/>
      <c r="AED195" s="7"/>
      <c r="AEE195" s="7"/>
      <c r="AEF195" s="7"/>
      <c r="AEG195" s="7"/>
      <c r="AEH195" s="7"/>
      <c r="AEI195" s="7"/>
      <c r="AEJ195" s="7"/>
      <c r="AEK195" s="7"/>
      <c r="AEL195" s="7"/>
      <c r="AEM195" s="7"/>
      <c r="AEN195" s="7"/>
      <c r="AEO195" s="7"/>
      <c r="AEP195" s="7"/>
      <c r="AEQ195" s="7"/>
      <c r="AER195" s="7"/>
      <c r="AES195" s="7"/>
      <c r="AET195" s="7"/>
      <c r="AEU195" s="7"/>
      <c r="AEV195" s="7"/>
      <c r="AEW195" s="7"/>
      <c r="AEX195" s="7"/>
      <c r="AEY195" s="7"/>
      <c r="AEZ195" s="7"/>
      <c r="AFA195" s="7"/>
      <c r="AFB195" s="7"/>
      <c r="AFC195" s="7"/>
      <c r="AFD195" s="7"/>
      <c r="AFE195" s="7"/>
      <c r="AFF195" s="7"/>
      <c r="AFG195" s="7"/>
      <c r="AFH195" s="7"/>
      <c r="AFI195" s="7"/>
      <c r="AFJ195" s="7"/>
      <c r="AFK195" s="7"/>
      <c r="AFL195" s="7"/>
      <c r="AFM195" s="7"/>
      <c r="AFN195" s="7"/>
      <c r="AFO195" s="7"/>
      <c r="AFP195" s="7"/>
      <c r="AFQ195" s="7"/>
      <c r="AFR195" s="7"/>
      <c r="AFS195" s="7"/>
      <c r="AFT195" s="7"/>
      <c r="AFU195" s="7"/>
      <c r="AFV195" s="7"/>
      <c r="AFW195" s="7"/>
      <c r="AFX195" s="7"/>
      <c r="AFY195" s="7"/>
      <c r="AFZ195" s="7"/>
      <c r="AGA195" s="7"/>
      <c r="AGB195" s="7"/>
      <c r="AGC195" s="7"/>
      <c r="AGD195" s="7"/>
      <c r="AGE195" s="7"/>
      <c r="AGF195" s="7"/>
      <c r="AGG195" s="7"/>
      <c r="AGH195" s="7"/>
      <c r="AGI195" s="7"/>
      <c r="AGJ195" s="7"/>
      <c r="AGK195" s="7"/>
      <c r="AGL195" s="7"/>
      <c r="AGM195" s="7"/>
      <c r="AGN195" s="7"/>
      <c r="AGO195" s="7"/>
      <c r="AGP195" s="7"/>
      <c r="AGQ195" s="7"/>
      <c r="AGR195" s="7"/>
      <c r="AGS195" s="7"/>
      <c r="AGT195" s="7"/>
      <c r="AGU195" s="7"/>
      <c r="AGV195" s="7"/>
      <c r="AGW195" s="7"/>
      <c r="AGX195" s="7"/>
      <c r="AGY195" s="7"/>
      <c r="AGZ195" s="7"/>
      <c r="AHA195" s="7"/>
      <c r="AHB195" s="7"/>
      <c r="AHC195" s="7"/>
      <c r="AHD195" s="7"/>
      <c r="AHE195" s="7"/>
      <c r="AHF195" s="7"/>
      <c r="AHG195" s="7"/>
      <c r="AHH195" s="7"/>
      <c r="AHI195" s="7"/>
      <c r="AHJ195" s="7"/>
      <c r="AHK195" s="7"/>
      <c r="AHL195" s="7"/>
      <c r="AHM195" s="7"/>
      <c r="AHN195" s="7"/>
      <c r="AHO195" s="7"/>
      <c r="AHP195" s="7"/>
      <c r="AHQ195" s="7"/>
      <c r="AHR195" s="7"/>
      <c r="AHS195" s="7"/>
      <c r="AHT195" s="7"/>
      <c r="AHU195" s="7"/>
      <c r="AHV195" s="7"/>
      <c r="AHW195" s="7"/>
      <c r="AHX195" s="7"/>
      <c r="AHY195" s="7"/>
      <c r="AHZ195" s="7"/>
      <c r="AIA195" s="7"/>
      <c r="AIB195" s="7"/>
      <c r="AIC195" s="7"/>
      <c r="AID195" s="7"/>
      <c r="AIE195" s="7"/>
      <c r="AIF195" s="7"/>
      <c r="AIG195" s="7"/>
      <c r="AIH195" s="7"/>
      <c r="AII195" s="7"/>
      <c r="AIJ195" s="7"/>
      <c r="AIK195" s="7"/>
      <c r="AIL195" s="7"/>
      <c r="AIM195" s="7"/>
      <c r="AIN195" s="7"/>
      <c r="AIO195" s="7"/>
      <c r="AIP195" s="7"/>
      <c r="AIQ195" s="7"/>
      <c r="AIR195" s="7"/>
      <c r="AIS195" s="7"/>
      <c r="AIT195" s="7"/>
      <c r="AIU195" s="7"/>
      <c r="AIV195" s="7"/>
      <c r="AIW195" s="7"/>
      <c r="AIX195" s="7"/>
      <c r="AIY195" s="7"/>
      <c r="AIZ195" s="7"/>
      <c r="AJA195" s="7"/>
      <c r="AJB195" s="7"/>
      <c r="AJC195" s="7"/>
      <c r="AJD195" s="7"/>
      <c r="AJE195" s="7"/>
      <c r="AJF195" s="7"/>
      <c r="AJG195" s="7"/>
      <c r="AJH195" s="7"/>
      <c r="AJI195" s="7"/>
      <c r="AJJ195" s="7"/>
      <c r="AJK195" s="7"/>
      <c r="AJL195" s="7"/>
      <c r="AJM195" s="7"/>
      <c r="AJN195" s="7"/>
      <c r="AJO195" s="7"/>
      <c r="AJP195" s="7"/>
      <c r="AJQ195" s="7"/>
      <c r="AJR195" s="7"/>
      <c r="AJS195" s="7"/>
      <c r="AJT195" s="7"/>
      <c r="AJU195" s="7"/>
      <c r="AJV195" s="7"/>
      <c r="AJW195" s="7"/>
      <c r="AJX195" s="7"/>
      <c r="AJY195" s="7"/>
      <c r="AJZ195" s="7"/>
      <c r="AKA195" s="7"/>
      <c r="AKB195" s="7"/>
      <c r="AKC195" s="7"/>
      <c r="AKD195" s="7"/>
      <c r="AKE195" s="7"/>
      <c r="AKF195" s="7"/>
      <c r="AKG195" s="7"/>
      <c r="AKH195" s="7"/>
      <c r="AKI195" s="7"/>
      <c r="AKJ195" s="7"/>
      <c r="AKK195" s="7"/>
      <c r="AKL195" s="7"/>
      <c r="AKM195" s="7"/>
      <c r="AKN195" s="7"/>
      <c r="AKO195" s="7"/>
      <c r="AKP195" s="7"/>
      <c r="AKQ195" s="7"/>
      <c r="AKR195" s="7"/>
      <c r="AKS195" s="7"/>
      <c r="AKT195" s="7"/>
      <c r="AKU195" s="7"/>
      <c r="AKV195" s="7"/>
      <c r="AKW195" s="7"/>
      <c r="AKX195" s="7"/>
      <c r="AKY195" s="7"/>
      <c r="AKZ195" s="7"/>
      <c r="ALA195" s="7"/>
      <c r="ALB195" s="7"/>
      <c r="ALC195" s="7"/>
      <c r="ALD195" s="7"/>
      <c r="ALE195" s="7"/>
      <c r="ALF195" s="7"/>
      <c r="ALG195" s="7"/>
      <c r="ALH195" s="7"/>
      <c r="ALI195" s="7"/>
      <c r="ALJ195" s="7"/>
      <c r="ALK195" s="7"/>
      <c r="ALL195" s="7"/>
      <c r="ALM195" s="7"/>
      <c r="ALN195" s="7"/>
      <c r="ALO195" s="7"/>
      <c r="ALP195" s="7"/>
      <c r="ALQ195" s="7"/>
      <c r="ALR195" s="7"/>
      <c r="ALS195" s="7"/>
      <c r="ALT195" s="7"/>
      <c r="ALU195" s="7"/>
      <c r="ALV195" s="7"/>
      <c r="ALW195" s="7"/>
      <c r="ALX195" s="7"/>
      <c r="ALY195" s="7"/>
      <c r="ALZ195" s="7"/>
      <c r="AMA195" s="7"/>
      <c r="AMB195" s="7"/>
      <c r="AMC195" s="7"/>
      <c r="AMD195" s="7"/>
      <c r="AME195" s="7"/>
      <c r="AMF195" s="7"/>
      <c r="AMG195" s="7"/>
      <c r="AMH195" s="7"/>
      <c r="AMI195" s="7"/>
      <c r="AMJ195" s="7"/>
      <c r="AMK195" s="7"/>
      <c r="AML195" s="7"/>
      <c r="AMM195" s="7"/>
      <c r="AMN195" s="7"/>
      <c r="AMO195" s="7"/>
      <c r="AMP195" s="7"/>
      <c r="AMQ195" s="7"/>
      <c r="AMR195" s="7"/>
      <c r="AMS195" s="7"/>
      <c r="AMT195" s="7"/>
      <c r="AMU195" s="7"/>
      <c r="AMV195" s="7"/>
      <c r="AMW195" s="7"/>
      <c r="AMX195" s="7"/>
      <c r="AMY195" s="7"/>
      <c r="AMZ195" s="7"/>
      <c r="ANA195" s="7"/>
      <c r="ANB195" s="7"/>
      <c r="ANC195" s="7"/>
      <c r="AND195" s="7"/>
      <c r="ANE195" s="7"/>
      <c r="ANF195" s="7"/>
      <c r="ANG195" s="7"/>
      <c r="ANH195" s="7"/>
      <c r="ANI195" s="7"/>
      <c r="ANJ195" s="7"/>
      <c r="ANK195" s="7"/>
      <c r="ANL195" s="7"/>
      <c r="ANM195" s="7"/>
      <c r="ANN195" s="7"/>
      <c r="ANO195" s="7"/>
      <c r="ANP195" s="7"/>
      <c r="ANQ195" s="7"/>
      <c r="ANR195" s="7"/>
      <c r="ANS195" s="7"/>
      <c r="ANT195" s="7"/>
      <c r="ANU195" s="7"/>
      <c r="ANV195" s="7"/>
      <c r="ANW195" s="7"/>
      <c r="ANX195" s="7"/>
      <c r="ANY195" s="7"/>
      <c r="ANZ195" s="7"/>
      <c r="AOA195" s="7"/>
      <c r="AOB195" s="7"/>
      <c r="AOC195" s="7"/>
      <c r="AOD195" s="7"/>
      <c r="AOE195" s="7"/>
      <c r="AOF195" s="7"/>
      <c r="AOG195" s="7"/>
      <c r="AOH195" s="7"/>
      <c r="AOI195" s="7"/>
      <c r="AOJ195" s="7"/>
      <c r="AOK195" s="7"/>
      <c r="AOL195" s="7"/>
      <c r="AOM195" s="7"/>
      <c r="AON195" s="7"/>
      <c r="AOO195" s="7"/>
      <c r="AOP195" s="7"/>
      <c r="AOQ195" s="7"/>
      <c r="AOR195" s="7"/>
      <c r="AOS195" s="7"/>
      <c r="AOT195" s="7"/>
      <c r="AOU195" s="7"/>
      <c r="AOV195" s="7"/>
      <c r="AOW195" s="7"/>
      <c r="AOX195" s="7"/>
      <c r="AOY195" s="7"/>
      <c r="AOZ195" s="7"/>
      <c r="APA195" s="7"/>
      <c r="APB195" s="7"/>
      <c r="APC195" s="7"/>
      <c r="APD195" s="7"/>
      <c r="APE195" s="7"/>
      <c r="APF195" s="7"/>
      <c r="APG195" s="7"/>
      <c r="APH195" s="7"/>
      <c r="API195" s="7"/>
      <c r="APJ195" s="7"/>
      <c r="APK195" s="7"/>
      <c r="APL195" s="7"/>
      <c r="APM195" s="7"/>
      <c r="APN195" s="7"/>
      <c r="APO195" s="7"/>
      <c r="APP195" s="7"/>
      <c r="APQ195" s="7"/>
      <c r="APR195" s="7"/>
      <c r="APS195" s="7"/>
      <c r="APT195" s="7"/>
      <c r="APU195" s="7"/>
      <c r="APV195" s="7"/>
      <c r="APW195" s="7"/>
      <c r="APX195" s="7"/>
      <c r="APY195" s="7"/>
      <c r="APZ195" s="7"/>
      <c r="AQA195" s="7"/>
      <c r="AQB195" s="7"/>
      <c r="AQC195" s="7"/>
      <c r="AQD195" s="7"/>
      <c r="AQE195" s="7"/>
      <c r="AQF195" s="7"/>
      <c r="AQG195" s="7"/>
      <c r="AQH195" s="7"/>
      <c r="AQI195" s="7"/>
      <c r="AQJ195" s="7"/>
      <c r="AQK195" s="7"/>
      <c r="AQL195" s="7"/>
      <c r="AQM195" s="7"/>
      <c r="AQN195" s="7"/>
      <c r="AQO195" s="7"/>
      <c r="AQP195" s="7"/>
      <c r="AQQ195" s="7"/>
      <c r="AQR195" s="7"/>
      <c r="AQS195" s="7"/>
      <c r="AQT195" s="7"/>
      <c r="AQU195" s="7"/>
      <c r="AQV195" s="7"/>
      <c r="AQW195" s="7"/>
      <c r="AQX195" s="7"/>
      <c r="AQY195" s="7"/>
      <c r="AQZ195" s="7"/>
      <c r="ARA195" s="7"/>
      <c r="ARB195" s="7"/>
      <c r="ARC195" s="7"/>
      <c r="ARD195" s="7"/>
      <c r="ARE195" s="7"/>
      <c r="ARF195" s="7"/>
      <c r="ARG195" s="7"/>
      <c r="ARH195" s="7"/>
      <c r="ARI195" s="7"/>
      <c r="ARJ195" s="7"/>
      <c r="ARK195" s="7"/>
      <c r="ARL195" s="7"/>
      <c r="ARM195" s="7"/>
      <c r="ARN195" s="7"/>
      <c r="ARO195" s="7"/>
      <c r="ARP195" s="7"/>
      <c r="ARQ195" s="7"/>
      <c r="ARR195" s="7"/>
      <c r="ARS195" s="7"/>
      <c r="ART195" s="7"/>
      <c r="ARU195" s="7"/>
      <c r="ARV195" s="7"/>
      <c r="ARW195" s="7"/>
      <c r="ARX195" s="7"/>
      <c r="ARY195" s="7"/>
      <c r="ARZ195" s="7"/>
      <c r="ASA195" s="7"/>
      <c r="ASB195" s="7"/>
      <c r="ASC195" s="7"/>
      <c r="ASD195" s="7"/>
      <c r="ASE195" s="7"/>
      <c r="ASF195" s="7"/>
      <c r="ASG195" s="7"/>
      <c r="ASH195" s="7"/>
      <c r="ASI195" s="7"/>
      <c r="ASJ195" s="7"/>
      <c r="ASK195" s="7"/>
      <c r="ASL195" s="7"/>
      <c r="ASM195" s="7"/>
      <c r="ASN195" s="7"/>
      <c r="ASO195" s="7"/>
      <c r="ASP195" s="7"/>
      <c r="ASQ195" s="7"/>
      <c r="ASR195" s="7"/>
      <c r="ASS195" s="7"/>
      <c r="AST195" s="7"/>
      <c r="ASU195" s="7"/>
      <c r="ASV195" s="7"/>
      <c r="ASW195" s="7"/>
      <c r="ASX195" s="7"/>
      <c r="ASY195" s="7"/>
      <c r="ASZ195" s="7"/>
      <c r="ATA195" s="7"/>
      <c r="ATB195" s="7"/>
      <c r="ATC195" s="7"/>
      <c r="ATD195" s="7"/>
      <c r="ATE195" s="7"/>
      <c r="ATF195" s="7"/>
      <c r="ATG195" s="7"/>
      <c r="ATH195" s="7"/>
      <c r="ATI195" s="7"/>
      <c r="ATJ195" s="7"/>
      <c r="ATK195" s="7"/>
      <c r="ATL195" s="7"/>
      <c r="ATM195" s="7"/>
      <c r="ATN195" s="7"/>
      <c r="ATO195" s="7"/>
      <c r="ATP195" s="7"/>
      <c r="ATQ195" s="7"/>
      <c r="ATR195" s="7"/>
      <c r="ATS195" s="7"/>
      <c r="ATT195" s="7"/>
      <c r="ATU195" s="7"/>
      <c r="ATV195" s="7"/>
      <c r="ATW195" s="7"/>
      <c r="ATX195" s="7"/>
      <c r="ATY195" s="7"/>
      <c r="ATZ195" s="7"/>
      <c r="AUA195" s="7"/>
      <c r="AUB195" s="7"/>
      <c r="AUC195" s="7"/>
      <c r="AUD195" s="7"/>
      <c r="AUE195" s="7"/>
      <c r="AUF195" s="7"/>
      <c r="AUG195" s="7"/>
      <c r="AUH195" s="7"/>
      <c r="AUI195" s="7"/>
      <c r="AUJ195" s="7"/>
      <c r="AUK195" s="7"/>
      <c r="AUL195" s="7"/>
      <c r="AUM195" s="7"/>
      <c r="AUN195" s="7"/>
      <c r="AUO195" s="7"/>
      <c r="AUP195" s="7"/>
      <c r="AUQ195" s="7"/>
      <c r="AUR195" s="7"/>
      <c r="AUS195" s="7"/>
      <c r="AUT195" s="7"/>
      <c r="AUU195" s="7"/>
      <c r="AUV195" s="7"/>
      <c r="AUW195" s="7"/>
      <c r="AUX195" s="7"/>
      <c r="AUY195" s="7"/>
      <c r="AUZ195" s="7"/>
      <c r="AVA195" s="7"/>
      <c r="AVB195" s="7"/>
      <c r="AVC195" s="7"/>
      <c r="AVD195" s="7"/>
      <c r="AVE195" s="7"/>
      <c r="AVF195" s="7"/>
      <c r="AVG195" s="7"/>
      <c r="AVH195" s="7"/>
      <c r="AVI195" s="7"/>
      <c r="AVJ195" s="7"/>
      <c r="AVK195" s="7"/>
      <c r="AVL195" s="7"/>
      <c r="AVM195" s="7"/>
      <c r="AVN195" s="7"/>
      <c r="AVO195" s="7"/>
      <c r="AVP195" s="7"/>
      <c r="AVQ195" s="7"/>
      <c r="AVR195" s="7"/>
      <c r="AVS195" s="7"/>
      <c r="AVT195" s="7"/>
      <c r="AVU195" s="7"/>
      <c r="AVV195" s="7"/>
      <c r="AVW195" s="7"/>
      <c r="AVX195" s="7"/>
      <c r="AVY195" s="7"/>
      <c r="AVZ195" s="7"/>
      <c r="AWA195" s="7"/>
      <c r="AWB195" s="7"/>
      <c r="AWC195" s="7"/>
      <c r="AWD195" s="7"/>
      <c r="AWE195" s="7"/>
      <c r="AWF195" s="7"/>
      <c r="AWG195" s="7"/>
      <c r="AWH195" s="7"/>
      <c r="AWI195" s="7"/>
      <c r="AWJ195" s="7"/>
      <c r="AWK195" s="7"/>
      <c r="AWL195" s="7"/>
      <c r="AWM195" s="7"/>
      <c r="AWN195" s="7"/>
      <c r="AWO195" s="7"/>
      <c r="AWP195" s="7"/>
      <c r="AWQ195" s="7"/>
      <c r="AWR195" s="7"/>
      <c r="AWS195" s="7"/>
      <c r="AWT195" s="7"/>
      <c r="AWU195" s="7"/>
      <c r="AWV195" s="7"/>
      <c r="AWW195" s="7"/>
      <c r="AWX195" s="7"/>
      <c r="AWY195" s="7"/>
      <c r="AWZ195" s="7"/>
      <c r="AXA195" s="7"/>
      <c r="AXB195" s="7"/>
      <c r="AXC195" s="7"/>
      <c r="AXD195" s="7"/>
      <c r="AXE195" s="7"/>
      <c r="AXF195" s="7"/>
      <c r="AXG195" s="7"/>
      <c r="AXH195" s="7"/>
      <c r="AXI195" s="7"/>
      <c r="AXJ195" s="7"/>
      <c r="AXK195" s="7"/>
      <c r="AXL195" s="7"/>
      <c r="AXM195" s="7"/>
      <c r="AXN195" s="7"/>
      <c r="AXO195" s="7"/>
      <c r="AXP195" s="7"/>
      <c r="AXQ195" s="7"/>
      <c r="AXR195" s="7"/>
      <c r="AXS195" s="7"/>
      <c r="AXT195" s="7"/>
      <c r="AXU195" s="7"/>
      <c r="AXV195" s="7"/>
      <c r="AXW195" s="7"/>
      <c r="AXX195" s="7"/>
      <c r="AXY195" s="7"/>
      <c r="AXZ195" s="7"/>
      <c r="AYA195" s="7"/>
      <c r="AYB195" s="7"/>
      <c r="AYC195" s="7"/>
      <c r="AYD195" s="7"/>
      <c r="AYE195" s="7"/>
      <c r="AYF195" s="7"/>
      <c r="AYG195" s="7"/>
      <c r="AYH195" s="7"/>
      <c r="AYI195" s="7"/>
      <c r="AYJ195" s="7"/>
      <c r="AYK195" s="7"/>
      <c r="AYL195" s="7"/>
      <c r="AYM195" s="7"/>
      <c r="AYN195" s="7"/>
      <c r="AYO195" s="7"/>
      <c r="AYP195" s="7"/>
      <c r="AYQ195" s="7"/>
      <c r="AYR195" s="7"/>
      <c r="AYS195" s="7"/>
      <c r="AYT195" s="7"/>
      <c r="AYU195" s="7"/>
      <c r="AYV195" s="7"/>
      <c r="AYW195" s="7"/>
      <c r="AYX195" s="7"/>
      <c r="AYY195" s="7"/>
      <c r="AYZ195" s="7"/>
      <c r="AZA195" s="7"/>
      <c r="AZB195" s="7"/>
      <c r="AZC195" s="7"/>
      <c r="AZD195" s="7"/>
      <c r="AZE195" s="7"/>
      <c r="AZF195" s="7"/>
      <c r="AZG195" s="7"/>
      <c r="AZH195" s="7"/>
      <c r="AZI195" s="7"/>
      <c r="AZJ195" s="7"/>
      <c r="AZK195" s="7"/>
      <c r="AZL195" s="7"/>
      <c r="AZM195" s="7"/>
      <c r="AZN195" s="7"/>
      <c r="AZO195" s="7"/>
      <c r="AZP195" s="7"/>
      <c r="AZQ195" s="7"/>
      <c r="AZR195" s="7"/>
      <c r="AZS195" s="7"/>
      <c r="AZT195" s="7"/>
      <c r="AZU195" s="7"/>
      <c r="AZV195" s="7"/>
      <c r="AZW195" s="7"/>
      <c r="AZX195" s="7"/>
      <c r="AZY195" s="7"/>
      <c r="AZZ195" s="7"/>
      <c r="BAA195" s="7"/>
      <c r="BAB195" s="7"/>
      <c r="BAC195" s="7"/>
      <c r="BAD195" s="7"/>
      <c r="BAE195" s="7"/>
      <c r="BAF195" s="7"/>
      <c r="BAG195" s="7"/>
      <c r="BAH195" s="7"/>
      <c r="BAI195" s="7"/>
      <c r="BAJ195" s="7"/>
      <c r="BAK195" s="7"/>
      <c r="BAL195" s="7"/>
      <c r="BAM195" s="7"/>
      <c r="BAN195" s="7"/>
      <c r="BAO195" s="7"/>
      <c r="BAP195" s="7"/>
      <c r="BAQ195" s="7"/>
      <c r="BAR195" s="7"/>
      <c r="BAS195" s="7"/>
      <c r="BAT195" s="7"/>
      <c r="BAU195" s="7"/>
      <c r="BAV195" s="7"/>
      <c r="BAW195" s="7"/>
      <c r="BAX195" s="7"/>
      <c r="BAY195" s="7"/>
      <c r="BAZ195" s="7"/>
      <c r="BBA195" s="7"/>
      <c r="BBB195" s="7"/>
      <c r="BBC195" s="7"/>
      <c r="BBD195" s="7"/>
      <c r="BBE195" s="7"/>
      <c r="BBF195" s="7"/>
      <c r="BBG195" s="7"/>
      <c r="BBH195" s="7"/>
      <c r="BBI195" s="7"/>
      <c r="BBJ195" s="7"/>
      <c r="BBK195" s="7"/>
      <c r="BBL195" s="7"/>
      <c r="BBM195" s="7"/>
      <c r="BBN195" s="7"/>
      <c r="BBO195" s="7"/>
      <c r="BBP195" s="7"/>
      <c r="BBQ195" s="7"/>
      <c r="BBR195" s="7"/>
      <c r="BBS195" s="7"/>
      <c r="BBT195" s="7"/>
      <c r="BBU195" s="7"/>
      <c r="BBV195" s="7"/>
      <c r="BBW195" s="7"/>
      <c r="BBX195" s="7"/>
      <c r="BBY195" s="7"/>
      <c r="BBZ195" s="7"/>
      <c r="BCA195" s="7"/>
      <c r="BCB195" s="7"/>
      <c r="BCC195" s="7"/>
      <c r="BCD195" s="7"/>
      <c r="BCE195" s="7"/>
      <c r="BCF195" s="7"/>
      <c r="BCG195" s="7"/>
      <c r="BCH195" s="7"/>
      <c r="BCI195" s="7"/>
      <c r="BCJ195" s="7"/>
      <c r="BCK195" s="7"/>
      <c r="BCL195" s="7"/>
      <c r="BCM195" s="7"/>
      <c r="BCN195" s="7"/>
      <c r="BCO195" s="7"/>
      <c r="BCP195" s="7"/>
      <c r="BCQ195" s="7"/>
      <c r="BCR195" s="7"/>
      <c r="BCS195" s="7"/>
      <c r="BCT195" s="7"/>
      <c r="BCU195" s="7"/>
      <c r="BCV195" s="7"/>
      <c r="BCW195" s="7"/>
      <c r="BCX195" s="7"/>
      <c r="BCY195" s="7"/>
      <c r="BCZ195" s="7"/>
      <c r="BDA195" s="7"/>
      <c r="BDB195" s="7"/>
      <c r="BDC195" s="7"/>
      <c r="BDD195" s="7"/>
      <c r="BDE195" s="7"/>
      <c r="BDF195" s="7"/>
      <c r="BDG195" s="7"/>
      <c r="BDH195" s="7"/>
      <c r="BDI195" s="7"/>
      <c r="BDJ195" s="7"/>
      <c r="BDK195" s="7"/>
      <c r="BDL195" s="7"/>
      <c r="BDM195" s="7"/>
      <c r="BDN195" s="7"/>
      <c r="BDO195" s="7"/>
      <c r="BDP195" s="7"/>
      <c r="BDQ195" s="7"/>
      <c r="BDR195" s="7"/>
      <c r="BDS195" s="7"/>
      <c r="BDT195" s="7"/>
      <c r="BDU195" s="7"/>
      <c r="BDV195" s="7"/>
      <c r="BDW195" s="7"/>
      <c r="BDX195" s="7"/>
      <c r="BDY195" s="7"/>
      <c r="BDZ195" s="7"/>
      <c r="BEA195" s="7"/>
      <c r="BEB195" s="7"/>
      <c r="BEC195" s="7"/>
      <c r="BED195" s="7"/>
      <c r="BEE195" s="7"/>
      <c r="BEF195" s="7"/>
      <c r="BEG195" s="7"/>
      <c r="BEH195" s="7"/>
      <c r="BEI195" s="7"/>
      <c r="BEJ195" s="7"/>
      <c r="BEK195" s="7"/>
      <c r="BEL195" s="7"/>
      <c r="BEM195" s="7"/>
      <c r="BEN195" s="7"/>
      <c r="BEO195" s="7"/>
      <c r="BEP195" s="7"/>
      <c r="BEQ195" s="7"/>
      <c r="BER195" s="7"/>
      <c r="BES195" s="7"/>
      <c r="BET195" s="7"/>
      <c r="BEU195" s="7"/>
      <c r="BEV195" s="7"/>
      <c r="BEW195" s="7"/>
      <c r="BEX195" s="7"/>
      <c r="BEY195" s="7"/>
      <c r="BEZ195" s="7"/>
      <c r="BFA195" s="7"/>
      <c r="BFB195" s="7"/>
      <c r="BFC195" s="7"/>
      <c r="BFD195" s="7"/>
      <c r="BFE195" s="7"/>
      <c r="BFF195" s="7"/>
      <c r="BFG195" s="7"/>
      <c r="BFH195" s="7"/>
      <c r="BFI195" s="7"/>
      <c r="BFJ195" s="7"/>
      <c r="BFK195" s="7"/>
      <c r="BFL195" s="7"/>
      <c r="BFM195" s="7"/>
      <c r="BFN195" s="7"/>
      <c r="BFO195" s="7"/>
      <c r="BFP195" s="7"/>
      <c r="BFQ195" s="7"/>
      <c r="BFR195" s="7"/>
      <c r="BFS195" s="7"/>
      <c r="BFT195" s="7"/>
      <c r="BFU195" s="7"/>
      <c r="BFV195" s="7"/>
      <c r="BFW195" s="7"/>
      <c r="BFX195" s="7"/>
      <c r="BFY195" s="7"/>
      <c r="BFZ195" s="7"/>
      <c r="BGA195" s="7"/>
      <c r="BGB195" s="7"/>
      <c r="BGC195" s="7"/>
      <c r="BGD195" s="7"/>
      <c r="BGE195" s="7"/>
      <c r="BGF195" s="7"/>
      <c r="BGG195" s="7"/>
      <c r="BGH195" s="7"/>
      <c r="BGI195" s="7"/>
      <c r="BGJ195" s="7"/>
      <c r="BGK195" s="7"/>
      <c r="BGL195" s="7"/>
      <c r="BGM195" s="7"/>
      <c r="BGN195" s="7"/>
      <c r="BGO195" s="7"/>
      <c r="BGP195" s="7"/>
      <c r="BGQ195" s="7"/>
      <c r="BGR195" s="7"/>
      <c r="BGS195" s="7"/>
      <c r="BGT195" s="7"/>
      <c r="BGU195" s="7"/>
      <c r="BGV195" s="7"/>
      <c r="BGW195" s="7"/>
      <c r="BGX195" s="7"/>
      <c r="BGY195" s="7"/>
      <c r="BGZ195" s="7"/>
      <c r="BHA195" s="7"/>
      <c r="BHB195" s="7"/>
      <c r="BHC195" s="7"/>
      <c r="BHD195" s="7"/>
      <c r="BHE195" s="7"/>
      <c r="BHF195" s="7"/>
      <c r="BHG195" s="7"/>
      <c r="BHH195" s="7"/>
      <c r="BHI195" s="7"/>
      <c r="BHJ195" s="7"/>
      <c r="BHK195" s="7"/>
      <c r="BHL195" s="7"/>
      <c r="BHM195" s="7"/>
      <c r="BHN195" s="7"/>
      <c r="BHO195" s="7"/>
      <c r="BHP195" s="7"/>
      <c r="BHQ195" s="7"/>
      <c r="BHR195" s="7"/>
      <c r="BHS195" s="7"/>
      <c r="BHT195" s="7"/>
      <c r="BHU195" s="7"/>
      <c r="BHV195" s="7"/>
      <c r="BHW195" s="7"/>
      <c r="BHX195" s="7"/>
      <c r="BHY195" s="7"/>
      <c r="BHZ195" s="7"/>
      <c r="BIA195" s="7"/>
      <c r="BIB195" s="7"/>
      <c r="BIC195" s="7"/>
      <c r="BID195" s="7"/>
      <c r="BIE195" s="7"/>
      <c r="BIF195" s="7"/>
      <c r="BIG195" s="7"/>
      <c r="BIH195" s="7"/>
      <c r="BII195" s="7"/>
      <c r="BIJ195" s="7"/>
      <c r="BIK195" s="7"/>
      <c r="BIL195" s="7"/>
      <c r="BIM195" s="7"/>
      <c r="BIN195" s="7"/>
      <c r="BIO195" s="7"/>
      <c r="BIP195" s="7"/>
      <c r="BIQ195" s="7"/>
      <c r="BIR195" s="7"/>
      <c r="BIS195" s="7"/>
      <c r="BIT195" s="7"/>
      <c r="BIU195" s="7"/>
      <c r="BIV195" s="7"/>
      <c r="BIW195" s="7"/>
      <c r="BIX195" s="7"/>
      <c r="BIY195" s="7"/>
      <c r="BIZ195" s="7"/>
      <c r="BJA195" s="7"/>
      <c r="BJB195" s="7"/>
      <c r="BJC195" s="7"/>
      <c r="BJD195" s="7"/>
      <c r="BJE195" s="7"/>
      <c r="BJF195" s="7"/>
      <c r="BJG195" s="7"/>
      <c r="BJH195" s="7"/>
      <c r="BJI195" s="7"/>
      <c r="BJJ195" s="7"/>
      <c r="BJK195" s="7"/>
      <c r="BJL195" s="7"/>
      <c r="BJM195" s="7"/>
      <c r="BJN195" s="7"/>
      <c r="BJO195" s="7"/>
      <c r="BJP195" s="7"/>
      <c r="BJQ195" s="7"/>
      <c r="BJR195" s="7"/>
      <c r="BJS195" s="7"/>
      <c r="BJT195" s="7"/>
      <c r="BJU195" s="7"/>
      <c r="BJV195" s="7"/>
      <c r="BJW195" s="7"/>
      <c r="BJX195" s="7"/>
      <c r="BJY195" s="7"/>
      <c r="BJZ195" s="7"/>
      <c r="BKA195" s="7"/>
      <c r="BKB195" s="7"/>
      <c r="BKC195" s="7"/>
      <c r="BKD195" s="7"/>
      <c r="BKE195" s="7"/>
      <c r="BKF195" s="7"/>
      <c r="BKG195" s="7"/>
      <c r="BKH195" s="7"/>
      <c r="BKI195" s="7"/>
      <c r="BKJ195" s="7"/>
      <c r="BKK195" s="7"/>
      <c r="BKL195" s="7"/>
      <c r="BKM195" s="7"/>
      <c r="BKN195" s="7"/>
      <c r="BKO195" s="7"/>
      <c r="BKP195" s="7"/>
      <c r="BKQ195" s="7"/>
      <c r="BKR195" s="7"/>
      <c r="BKS195" s="7"/>
      <c r="BKT195" s="7"/>
      <c r="BKU195" s="7"/>
      <c r="BKV195" s="7"/>
      <c r="BKW195" s="7"/>
      <c r="BKX195" s="7"/>
      <c r="BKY195" s="7"/>
      <c r="BKZ195" s="7"/>
      <c r="BLA195" s="7"/>
      <c r="BLB195" s="7"/>
      <c r="BLC195" s="7"/>
      <c r="BLD195" s="7"/>
      <c r="BLE195" s="7"/>
      <c r="BLF195" s="7"/>
      <c r="BLG195" s="7"/>
      <c r="BLH195" s="7"/>
      <c r="BLI195" s="7"/>
      <c r="BLJ195" s="7"/>
      <c r="BLK195" s="7"/>
      <c r="BLL195" s="7"/>
      <c r="BLM195" s="7"/>
      <c r="BLN195" s="7"/>
      <c r="BLO195" s="7"/>
      <c r="BLP195" s="7"/>
      <c r="BLQ195" s="7"/>
      <c r="BLR195" s="7"/>
      <c r="BLS195" s="7"/>
      <c r="BLT195" s="7"/>
      <c r="BLU195" s="7"/>
      <c r="BLV195" s="7"/>
      <c r="BLW195" s="7"/>
      <c r="BLX195" s="7"/>
      <c r="BLY195" s="7"/>
      <c r="BLZ195" s="7"/>
      <c r="BMA195" s="7"/>
      <c r="BMB195" s="7"/>
      <c r="BMC195" s="7"/>
      <c r="BMD195" s="7"/>
      <c r="BME195" s="7"/>
      <c r="BMF195" s="7"/>
      <c r="BMG195" s="7"/>
      <c r="BMH195" s="7"/>
      <c r="BMI195" s="7"/>
      <c r="BMJ195" s="7"/>
      <c r="BMK195" s="7"/>
      <c r="BML195" s="7"/>
      <c r="BMM195" s="7"/>
      <c r="BMN195" s="7"/>
      <c r="BMO195" s="7"/>
      <c r="BMP195" s="7"/>
      <c r="BMQ195" s="7"/>
      <c r="BMR195" s="7"/>
      <c r="BMS195" s="7"/>
      <c r="BMT195" s="7"/>
      <c r="BMU195" s="7"/>
      <c r="BMV195" s="7"/>
      <c r="BMW195" s="7"/>
      <c r="BMX195" s="7"/>
      <c r="BMY195" s="7"/>
      <c r="BMZ195" s="7"/>
      <c r="BNA195" s="7"/>
      <c r="BNB195" s="7"/>
      <c r="BNC195" s="7"/>
      <c r="BND195" s="7"/>
      <c r="BNE195" s="7"/>
      <c r="BNF195" s="7"/>
      <c r="BNG195" s="7"/>
      <c r="BNH195" s="7"/>
      <c r="BNI195" s="7"/>
      <c r="BNJ195" s="7"/>
      <c r="BNK195" s="7"/>
      <c r="BNL195" s="7"/>
      <c r="BNM195" s="7"/>
      <c r="BNN195" s="7"/>
      <c r="BNO195" s="7"/>
      <c r="BNP195" s="7"/>
      <c r="BNQ195" s="7"/>
      <c r="BNR195" s="7"/>
      <c r="BNS195" s="7"/>
      <c r="BNT195" s="7"/>
      <c r="BNU195" s="7"/>
      <c r="BNV195" s="7"/>
      <c r="BNW195" s="7"/>
      <c r="BNX195" s="7"/>
      <c r="BNY195" s="7"/>
      <c r="BNZ195" s="7"/>
      <c r="BOA195" s="7"/>
      <c r="BOB195" s="7"/>
      <c r="BOC195" s="7"/>
      <c r="BOD195" s="7"/>
      <c r="BOE195" s="7"/>
      <c r="BOF195" s="7"/>
      <c r="BOG195" s="7"/>
      <c r="BOH195" s="7"/>
      <c r="BOI195" s="7"/>
      <c r="BOJ195" s="7"/>
      <c r="BOK195" s="7"/>
      <c r="BOL195" s="7"/>
      <c r="BOM195" s="7"/>
      <c r="BON195" s="7"/>
      <c r="BOO195" s="7"/>
      <c r="BOP195" s="7"/>
      <c r="BOQ195" s="7"/>
      <c r="BOR195" s="7"/>
      <c r="BOS195" s="7"/>
      <c r="BOT195" s="7"/>
      <c r="BOU195" s="7"/>
      <c r="BOV195" s="7"/>
      <c r="BOW195" s="7"/>
      <c r="BOX195" s="7"/>
      <c r="BOY195" s="7"/>
      <c r="BOZ195" s="7"/>
      <c r="BPA195" s="7"/>
      <c r="BPB195" s="7"/>
      <c r="BPC195" s="7"/>
      <c r="BPD195" s="7"/>
      <c r="BPE195" s="7"/>
      <c r="BPF195" s="7"/>
      <c r="BPG195" s="7"/>
      <c r="BPH195" s="7"/>
      <c r="BPI195" s="7"/>
      <c r="BPJ195" s="7"/>
      <c r="BPK195" s="7"/>
      <c r="BPL195" s="7"/>
      <c r="BPM195" s="7"/>
      <c r="BPN195" s="7"/>
      <c r="BPO195" s="7"/>
      <c r="BPP195" s="7"/>
      <c r="BPQ195" s="7"/>
      <c r="BPR195" s="7"/>
      <c r="BPS195" s="7"/>
      <c r="BPT195" s="7"/>
      <c r="BPU195" s="7"/>
      <c r="BPV195" s="7"/>
      <c r="BPW195" s="7"/>
      <c r="BPX195" s="7"/>
      <c r="BPY195" s="7"/>
      <c r="BPZ195" s="7"/>
      <c r="BQA195" s="7"/>
      <c r="BQB195" s="7"/>
      <c r="BQC195" s="7"/>
      <c r="BQD195" s="7"/>
      <c r="BQE195" s="7"/>
      <c r="BQF195" s="7"/>
      <c r="BQG195" s="7"/>
      <c r="BQH195" s="7"/>
      <c r="BQI195" s="7"/>
      <c r="BQJ195" s="7"/>
      <c r="BQK195" s="7"/>
      <c r="BQL195" s="7"/>
      <c r="BQM195" s="7"/>
      <c r="BQN195" s="7"/>
      <c r="BQO195" s="7"/>
      <c r="BQP195" s="7"/>
      <c r="BQQ195" s="7"/>
      <c r="BQR195" s="7"/>
      <c r="BQS195" s="7"/>
      <c r="BQT195" s="7"/>
      <c r="BQU195" s="7"/>
      <c r="BQV195" s="7"/>
      <c r="BQW195" s="7"/>
      <c r="BQX195" s="7"/>
      <c r="BQY195" s="7"/>
      <c r="BQZ195" s="7"/>
      <c r="BRA195" s="7"/>
      <c r="BRB195" s="7"/>
      <c r="BRC195" s="7"/>
      <c r="BRD195" s="7"/>
      <c r="BRE195" s="7"/>
      <c r="BRF195" s="7"/>
      <c r="BRG195" s="7"/>
      <c r="BRH195" s="7"/>
      <c r="BRI195" s="7"/>
      <c r="BRJ195" s="7"/>
      <c r="BRK195" s="7"/>
      <c r="BRL195" s="7"/>
      <c r="BRM195" s="7"/>
      <c r="BRN195" s="7"/>
      <c r="BRO195" s="7"/>
      <c r="BRP195" s="7"/>
      <c r="BRQ195" s="7"/>
      <c r="BRR195" s="7"/>
      <c r="BRS195" s="7"/>
      <c r="BRT195" s="7"/>
      <c r="BRU195" s="7"/>
      <c r="BRV195" s="7"/>
      <c r="BRW195" s="7"/>
      <c r="BRX195" s="7"/>
      <c r="BRY195" s="7"/>
      <c r="BRZ195" s="7"/>
      <c r="BSA195" s="7"/>
      <c r="BSB195" s="7"/>
      <c r="BSC195" s="7"/>
      <c r="BSD195" s="7"/>
      <c r="BSE195" s="7"/>
      <c r="BSF195" s="7"/>
      <c r="BSG195" s="7"/>
      <c r="BSH195" s="7"/>
      <c r="BSI195" s="7"/>
      <c r="BSJ195" s="7"/>
      <c r="BSK195" s="7"/>
      <c r="BSL195" s="7"/>
      <c r="BSM195" s="7"/>
      <c r="BSN195" s="7"/>
      <c r="BSO195" s="7"/>
      <c r="BSP195" s="7"/>
      <c r="BSQ195" s="7"/>
      <c r="BSR195" s="7"/>
      <c r="BSS195" s="7"/>
      <c r="BST195" s="7"/>
      <c r="BSU195" s="7"/>
      <c r="BSV195" s="7"/>
      <c r="BSW195" s="7"/>
      <c r="BSX195" s="7"/>
      <c r="BSY195" s="7"/>
      <c r="BSZ195" s="7"/>
      <c r="BTA195" s="7"/>
      <c r="BTB195" s="7"/>
      <c r="BTC195" s="7"/>
      <c r="BTD195" s="7"/>
      <c r="BTE195" s="7"/>
      <c r="BTF195" s="7"/>
      <c r="BTG195" s="7"/>
      <c r="BTH195" s="7"/>
      <c r="BTI195" s="7"/>
      <c r="BTJ195" s="7"/>
      <c r="BTK195" s="7"/>
      <c r="BTL195" s="7"/>
      <c r="BTM195" s="7"/>
      <c r="BTN195" s="7"/>
      <c r="BTO195" s="7"/>
      <c r="BTP195" s="7"/>
      <c r="BTQ195" s="7"/>
      <c r="BTR195" s="7"/>
      <c r="BTS195" s="7"/>
      <c r="BTT195" s="7"/>
      <c r="BTU195" s="7"/>
      <c r="BTV195" s="7"/>
      <c r="BTW195" s="7"/>
      <c r="BTX195" s="7"/>
      <c r="BTY195" s="7"/>
      <c r="BTZ195" s="7"/>
      <c r="BUA195" s="7"/>
      <c r="BUB195" s="7"/>
      <c r="BUC195" s="7"/>
      <c r="BUD195" s="7"/>
      <c r="BUE195" s="7"/>
      <c r="BUF195" s="7"/>
      <c r="BUG195" s="7"/>
      <c r="BUH195" s="7"/>
      <c r="BUI195" s="7"/>
      <c r="BUJ195" s="7"/>
      <c r="BUK195" s="7"/>
      <c r="BUL195" s="7"/>
      <c r="BUM195" s="7"/>
      <c r="BUN195" s="7"/>
      <c r="BUO195" s="7"/>
      <c r="BUP195" s="7"/>
      <c r="BUQ195" s="7"/>
      <c r="BUR195" s="7"/>
      <c r="BUS195" s="7"/>
      <c r="BUT195" s="7"/>
      <c r="BUU195" s="7"/>
      <c r="BUV195" s="7"/>
      <c r="BUW195" s="7"/>
      <c r="BUX195" s="7"/>
      <c r="BUY195" s="7"/>
      <c r="BUZ195" s="7"/>
      <c r="BVA195" s="7"/>
      <c r="BVB195" s="7"/>
      <c r="BVC195" s="7"/>
      <c r="BVD195" s="7"/>
      <c r="BVE195" s="7"/>
      <c r="BVF195" s="7"/>
      <c r="BVG195" s="7"/>
      <c r="BVH195" s="7"/>
      <c r="BVI195" s="7"/>
      <c r="BVJ195" s="7"/>
      <c r="BVK195" s="7"/>
      <c r="BVL195" s="7"/>
      <c r="BVM195" s="7"/>
      <c r="BVN195" s="7"/>
      <c r="BVO195" s="7"/>
      <c r="BVP195" s="7"/>
      <c r="BVQ195" s="7"/>
      <c r="BVR195" s="7"/>
      <c r="BVS195" s="7"/>
      <c r="BVT195" s="7"/>
      <c r="BVU195" s="7"/>
      <c r="BVV195" s="7"/>
      <c r="BVW195" s="7"/>
      <c r="BVX195" s="7"/>
      <c r="BVY195" s="7"/>
      <c r="BVZ195" s="7"/>
      <c r="BWA195" s="7"/>
      <c r="BWB195" s="7"/>
      <c r="BWC195" s="7"/>
      <c r="BWD195" s="7"/>
      <c r="BWE195" s="7"/>
      <c r="BWF195" s="7"/>
      <c r="BWG195" s="7"/>
      <c r="BWH195" s="7"/>
      <c r="BWI195" s="7"/>
      <c r="BWJ195" s="7"/>
      <c r="BWK195" s="7"/>
      <c r="BWL195" s="7"/>
      <c r="BWM195" s="7"/>
      <c r="BWN195" s="7"/>
      <c r="BWO195" s="7"/>
      <c r="BWP195" s="7"/>
      <c r="BWQ195" s="7"/>
      <c r="BWR195" s="7"/>
      <c r="BWS195" s="7"/>
      <c r="BWT195" s="7"/>
      <c r="BWU195" s="7"/>
      <c r="BWV195" s="7"/>
      <c r="BWW195" s="7"/>
      <c r="BWX195" s="7"/>
      <c r="BWY195" s="7"/>
      <c r="BWZ195" s="7"/>
      <c r="BXA195" s="7"/>
      <c r="BXB195" s="7"/>
      <c r="BXC195" s="7"/>
      <c r="BXD195" s="7"/>
      <c r="BXE195" s="7"/>
      <c r="BXF195" s="7"/>
      <c r="BXG195" s="7"/>
      <c r="BXH195" s="7"/>
      <c r="BXI195" s="7"/>
      <c r="BXJ195" s="7"/>
      <c r="BXK195" s="7"/>
      <c r="BXL195" s="7"/>
      <c r="BXM195" s="7"/>
      <c r="BXN195" s="7"/>
      <c r="BXO195" s="7"/>
      <c r="BXP195" s="7"/>
      <c r="BXQ195" s="7"/>
      <c r="BXR195" s="7"/>
      <c r="BXS195" s="7"/>
      <c r="BXT195" s="7"/>
      <c r="BXU195" s="7"/>
      <c r="BXV195" s="7"/>
      <c r="BXW195" s="7"/>
      <c r="BXX195" s="7"/>
      <c r="BXY195" s="7"/>
      <c r="BXZ195" s="7"/>
      <c r="BYA195" s="7"/>
      <c r="BYB195" s="7"/>
      <c r="BYC195" s="7"/>
      <c r="BYD195" s="7"/>
      <c r="BYE195" s="7"/>
      <c r="BYF195" s="7"/>
      <c r="BYG195" s="7"/>
      <c r="BYH195" s="7"/>
      <c r="BYI195" s="7"/>
      <c r="BYJ195" s="7"/>
      <c r="BYK195" s="7"/>
      <c r="BYL195" s="7"/>
      <c r="BYM195" s="7"/>
      <c r="BYN195" s="7"/>
      <c r="BYO195" s="7"/>
      <c r="BYP195" s="7"/>
      <c r="BYQ195" s="7"/>
      <c r="BYR195" s="7"/>
      <c r="BYS195" s="7"/>
      <c r="BYT195" s="7"/>
      <c r="BYU195" s="7"/>
      <c r="BYV195" s="7"/>
      <c r="BYW195" s="7"/>
      <c r="BYX195" s="7"/>
      <c r="BYY195" s="7"/>
      <c r="BYZ195" s="7"/>
      <c r="BZA195" s="7"/>
      <c r="BZB195" s="7"/>
      <c r="BZC195" s="7"/>
      <c r="BZD195" s="7"/>
      <c r="BZE195" s="7"/>
      <c r="BZF195" s="7"/>
      <c r="BZG195" s="7"/>
      <c r="BZH195" s="7"/>
      <c r="BZI195" s="7"/>
      <c r="BZJ195" s="7"/>
      <c r="BZK195" s="7"/>
      <c r="BZL195" s="7"/>
      <c r="BZM195" s="7"/>
      <c r="BZN195" s="7"/>
      <c r="BZO195" s="7"/>
      <c r="BZP195" s="7"/>
      <c r="BZQ195" s="7"/>
      <c r="BZR195" s="7"/>
      <c r="BZS195" s="7"/>
      <c r="BZT195" s="7"/>
      <c r="BZU195" s="7"/>
      <c r="BZV195" s="7"/>
      <c r="BZW195" s="7"/>
      <c r="BZX195" s="7"/>
      <c r="BZY195" s="7"/>
      <c r="BZZ195" s="7"/>
      <c r="CAA195" s="7"/>
      <c r="CAB195" s="7"/>
      <c r="CAC195" s="7"/>
      <c r="CAD195" s="7"/>
      <c r="CAE195" s="7"/>
      <c r="CAF195" s="7"/>
      <c r="CAG195" s="7"/>
      <c r="CAH195" s="7"/>
      <c r="CAI195" s="7"/>
      <c r="CAJ195" s="7"/>
      <c r="CAK195" s="7"/>
      <c r="CAL195" s="7"/>
      <c r="CAM195" s="7"/>
      <c r="CAN195" s="7"/>
      <c r="CAO195" s="7"/>
      <c r="CAP195" s="7"/>
      <c r="CAQ195" s="7"/>
      <c r="CAR195" s="7"/>
      <c r="CAS195" s="7"/>
      <c r="CAT195" s="7"/>
      <c r="CAU195" s="7"/>
      <c r="CAV195" s="7"/>
      <c r="CAW195" s="7"/>
      <c r="CAX195" s="7"/>
      <c r="CAY195" s="7"/>
      <c r="CAZ195" s="7"/>
      <c r="CBA195" s="7"/>
      <c r="CBB195" s="7"/>
      <c r="CBC195" s="7"/>
      <c r="CBD195" s="7"/>
      <c r="CBE195" s="7"/>
      <c r="CBF195" s="7"/>
      <c r="CBG195" s="7"/>
      <c r="CBH195" s="7"/>
      <c r="CBI195" s="7"/>
      <c r="CBJ195" s="7"/>
      <c r="CBK195" s="7"/>
      <c r="CBL195" s="7"/>
      <c r="CBM195" s="7"/>
      <c r="CBN195" s="7"/>
      <c r="CBO195" s="7"/>
      <c r="CBP195" s="7"/>
      <c r="CBQ195" s="7"/>
      <c r="CBR195" s="7"/>
      <c r="CBS195" s="7"/>
      <c r="CBT195" s="7"/>
      <c r="CBU195" s="7"/>
      <c r="CBV195" s="7"/>
      <c r="CBW195" s="7"/>
      <c r="CBX195" s="7"/>
      <c r="CBY195" s="7"/>
      <c r="CBZ195" s="7"/>
      <c r="CCA195" s="7"/>
      <c r="CCB195" s="7"/>
      <c r="CCC195" s="7"/>
      <c r="CCD195" s="7"/>
      <c r="CCE195" s="7"/>
      <c r="CCF195" s="7"/>
      <c r="CCG195" s="7"/>
      <c r="CCH195" s="7"/>
      <c r="CCI195" s="7"/>
      <c r="CCJ195" s="7"/>
      <c r="CCK195" s="7"/>
      <c r="CCL195" s="7"/>
      <c r="CCM195" s="7"/>
      <c r="CCN195" s="7"/>
      <c r="CCO195" s="7"/>
      <c r="CCP195" s="7"/>
      <c r="CCQ195" s="7"/>
      <c r="CCR195" s="7"/>
      <c r="CCS195" s="7"/>
      <c r="CCT195" s="7"/>
      <c r="CCU195" s="7"/>
      <c r="CCV195" s="7"/>
      <c r="CCW195" s="7"/>
      <c r="CCX195" s="7"/>
      <c r="CCY195" s="7"/>
      <c r="CCZ195" s="7"/>
      <c r="CDA195" s="7"/>
      <c r="CDB195" s="7"/>
      <c r="CDC195" s="7"/>
      <c r="CDD195" s="7"/>
      <c r="CDE195" s="7"/>
      <c r="CDF195" s="7"/>
      <c r="CDG195" s="7"/>
      <c r="CDH195" s="7"/>
      <c r="CDI195" s="7"/>
      <c r="CDJ195" s="7"/>
      <c r="CDK195" s="7"/>
      <c r="CDL195" s="7"/>
      <c r="CDM195" s="7"/>
      <c r="CDN195" s="7"/>
      <c r="CDO195" s="7"/>
      <c r="CDP195" s="7"/>
      <c r="CDQ195" s="7"/>
      <c r="CDR195" s="7"/>
      <c r="CDS195" s="7"/>
      <c r="CDT195" s="7"/>
      <c r="CDU195" s="7"/>
      <c r="CDV195" s="7"/>
      <c r="CDW195" s="7"/>
      <c r="CDX195" s="7"/>
      <c r="CDY195" s="7"/>
      <c r="CDZ195" s="7"/>
      <c r="CEA195" s="7"/>
      <c r="CEB195" s="7"/>
      <c r="CEC195" s="7"/>
      <c r="CED195" s="7"/>
      <c r="CEE195" s="7"/>
      <c r="CEF195" s="7"/>
      <c r="CEG195" s="7"/>
      <c r="CEH195" s="7"/>
      <c r="CEI195" s="7"/>
      <c r="CEJ195" s="7"/>
      <c r="CEK195" s="7"/>
      <c r="CEL195" s="7"/>
      <c r="CEM195" s="7"/>
      <c r="CEN195" s="7"/>
      <c r="CEO195" s="7"/>
      <c r="CEP195" s="7"/>
      <c r="CEQ195" s="7"/>
      <c r="CER195" s="7"/>
      <c r="CES195" s="7"/>
      <c r="CET195" s="7"/>
      <c r="CEU195" s="7"/>
      <c r="CEV195" s="7"/>
      <c r="CEW195" s="7"/>
      <c r="CEX195" s="7"/>
      <c r="CEY195" s="7"/>
      <c r="CEZ195" s="7"/>
      <c r="CFA195" s="7"/>
      <c r="CFB195" s="7"/>
      <c r="CFC195" s="7"/>
      <c r="CFD195" s="7"/>
      <c r="CFE195" s="7"/>
      <c r="CFF195" s="7"/>
      <c r="CFG195" s="7"/>
      <c r="CFH195" s="7"/>
      <c r="CFI195" s="7"/>
      <c r="CFJ195" s="7"/>
      <c r="CFK195" s="7"/>
      <c r="CFL195" s="7"/>
      <c r="CFM195" s="7"/>
      <c r="CFN195" s="7"/>
      <c r="CFO195" s="7"/>
      <c r="CFP195" s="7"/>
      <c r="CFQ195" s="7"/>
      <c r="CFR195" s="7"/>
      <c r="CFS195" s="7"/>
      <c r="CFT195" s="7"/>
      <c r="CFU195" s="7"/>
      <c r="CFV195" s="7"/>
      <c r="CFW195" s="7"/>
      <c r="CFX195" s="7"/>
      <c r="CFY195" s="7"/>
      <c r="CFZ195" s="7"/>
      <c r="CGA195" s="7"/>
      <c r="CGB195" s="7"/>
      <c r="CGC195" s="7"/>
      <c r="CGD195" s="7"/>
      <c r="CGE195" s="7"/>
      <c r="CGF195" s="7"/>
      <c r="CGG195" s="7"/>
      <c r="CGH195" s="7"/>
      <c r="CGI195" s="7"/>
      <c r="CGJ195" s="7"/>
      <c r="CGK195" s="7"/>
      <c r="CGL195" s="7"/>
      <c r="CGM195" s="7"/>
      <c r="CGN195" s="7"/>
      <c r="CGO195" s="7"/>
      <c r="CGP195" s="7"/>
      <c r="CGQ195" s="7"/>
      <c r="CGR195" s="7"/>
      <c r="CGS195" s="7"/>
      <c r="CGT195" s="7"/>
      <c r="CGU195" s="7"/>
      <c r="CGV195" s="7"/>
      <c r="CGW195" s="7"/>
      <c r="CGX195" s="7"/>
      <c r="CGY195" s="7"/>
      <c r="CGZ195" s="7"/>
      <c r="CHA195" s="7"/>
      <c r="CHB195" s="7"/>
      <c r="CHC195" s="7"/>
      <c r="CHD195" s="7"/>
      <c r="CHE195" s="7"/>
      <c r="CHF195" s="7"/>
      <c r="CHG195" s="7"/>
      <c r="CHH195" s="7"/>
      <c r="CHI195" s="7"/>
      <c r="CHJ195" s="7"/>
      <c r="CHK195" s="7"/>
      <c r="CHL195" s="7"/>
      <c r="CHM195" s="7"/>
      <c r="CHN195" s="7"/>
      <c r="CHO195" s="7"/>
      <c r="CHP195" s="7"/>
      <c r="CHQ195" s="7"/>
      <c r="CHR195" s="7"/>
      <c r="CHS195" s="7"/>
      <c r="CHT195" s="7"/>
      <c r="CHU195" s="7"/>
      <c r="CHV195" s="7"/>
      <c r="CHW195" s="7"/>
      <c r="CHX195" s="7"/>
      <c r="CHY195" s="7"/>
      <c r="CHZ195" s="7"/>
      <c r="CIA195" s="7"/>
      <c r="CIB195" s="7"/>
      <c r="CIC195" s="7"/>
      <c r="CID195" s="7"/>
      <c r="CIE195" s="7"/>
      <c r="CIF195" s="7"/>
      <c r="CIG195" s="7"/>
      <c r="CIH195" s="7"/>
      <c r="CII195" s="7"/>
      <c r="CIJ195" s="7"/>
      <c r="CIK195" s="7"/>
      <c r="CIL195" s="7"/>
      <c r="CIM195" s="7"/>
      <c r="CIN195" s="7"/>
      <c r="CIO195" s="7"/>
      <c r="CIP195" s="7"/>
      <c r="CIQ195" s="7"/>
      <c r="CIR195" s="7"/>
      <c r="CIS195" s="7"/>
      <c r="CIT195" s="7"/>
      <c r="CIU195" s="7"/>
      <c r="CIV195" s="7"/>
      <c r="CIW195" s="7"/>
      <c r="CIX195" s="7"/>
      <c r="CIY195" s="7"/>
      <c r="CIZ195" s="7"/>
      <c r="CJA195" s="7"/>
      <c r="CJB195" s="7"/>
      <c r="CJC195" s="7"/>
      <c r="CJD195" s="7"/>
      <c r="CJE195" s="7"/>
      <c r="CJF195" s="7"/>
      <c r="CJG195" s="7"/>
      <c r="CJH195" s="7"/>
      <c r="CJI195" s="7"/>
      <c r="CJJ195" s="7"/>
      <c r="CJK195" s="7"/>
      <c r="CJL195" s="7"/>
      <c r="CJM195" s="7"/>
      <c r="CJN195" s="7"/>
      <c r="CJO195" s="7"/>
      <c r="CJP195" s="7"/>
      <c r="CJQ195" s="7"/>
      <c r="CJR195" s="7"/>
      <c r="CJS195" s="7"/>
      <c r="CJT195" s="7"/>
      <c r="CJU195" s="7"/>
      <c r="CJV195" s="7"/>
      <c r="CJW195" s="7"/>
      <c r="CJX195" s="7"/>
      <c r="CJY195" s="7"/>
      <c r="CJZ195" s="7"/>
      <c r="CKA195" s="7"/>
      <c r="CKB195" s="7"/>
      <c r="CKC195" s="7"/>
      <c r="CKD195" s="7"/>
      <c r="CKE195" s="7"/>
      <c r="CKF195" s="7"/>
      <c r="CKG195" s="7"/>
      <c r="CKH195" s="7"/>
      <c r="CKI195" s="7"/>
      <c r="CKJ195" s="7"/>
      <c r="CKK195" s="7"/>
      <c r="CKL195" s="7"/>
      <c r="CKM195" s="7"/>
      <c r="CKN195" s="7"/>
      <c r="CKO195" s="7"/>
      <c r="CKP195" s="7"/>
      <c r="CKQ195" s="7"/>
      <c r="CKR195" s="7"/>
      <c r="CKS195" s="7"/>
      <c r="CKT195" s="7"/>
      <c r="CKU195" s="7"/>
      <c r="CKV195" s="7"/>
      <c r="CKW195" s="7"/>
      <c r="CKX195" s="7"/>
      <c r="CKY195" s="7"/>
      <c r="CKZ195" s="7"/>
      <c r="CLA195" s="7"/>
      <c r="CLB195" s="7"/>
      <c r="CLC195" s="7"/>
      <c r="CLD195" s="7"/>
      <c r="CLE195" s="7"/>
      <c r="CLF195" s="7"/>
      <c r="CLG195" s="7"/>
      <c r="CLH195" s="7"/>
      <c r="CLI195" s="7"/>
      <c r="CLJ195" s="7"/>
      <c r="CLK195" s="7"/>
      <c r="CLL195" s="7"/>
      <c r="CLM195" s="7"/>
      <c r="CLN195" s="7"/>
      <c r="CLO195" s="7"/>
      <c r="CLP195" s="7"/>
      <c r="CLQ195" s="7"/>
      <c r="CLR195" s="7"/>
      <c r="CLS195" s="7"/>
      <c r="CLT195" s="7"/>
      <c r="CLU195" s="7"/>
      <c r="CLV195" s="7"/>
      <c r="CLW195" s="7"/>
      <c r="CLX195" s="7"/>
      <c r="CLY195" s="7"/>
      <c r="CLZ195" s="7"/>
      <c r="CMA195" s="7"/>
      <c r="CMB195" s="7"/>
      <c r="CMC195" s="7"/>
      <c r="CMD195" s="7"/>
      <c r="CME195" s="7"/>
      <c r="CMF195" s="7"/>
      <c r="CMG195" s="7"/>
      <c r="CMH195" s="7"/>
      <c r="CMI195" s="7"/>
      <c r="CMJ195" s="7"/>
      <c r="CMK195" s="7"/>
      <c r="CML195" s="7"/>
      <c r="CMM195" s="7"/>
      <c r="CMN195" s="7"/>
      <c r="CMO195" s="7"/>
      <c r="CMP195" s="7"/>
      <c r="CMQ195" s="7"/>
      <c r="CMR195" s="7"/>
      <c r="CMS195" s="7"/>
      <c r="CMT195" s="7"/>
      <c r="CMU195" s="7"/>
      <c r="CMV195" s="7"/>
      <c r="CMW195" s="7"/>
      <c r="CMX195" s="7"/>
      <c r="CMY195" s="7"/>
      <c r="CMZ195" s="7"/>
      <c r="CNA195" s="7"/>
      <c r="CNB195" s="7"/>
      <c r="CNC195" s="7"/>
      <c r="CND195" s="7"/>
      <c r="CNE195" s="7"/>
      <c r="CNF195" s="7"/>
      <c r="CNG195" s="7"/>
      <c r="CNH195" s="7"/>
      <c r="CNI195" s="7"/>
      <c r="CNJ195" s="7"/>
      <c r="CNK195" s="7"/>
      <c r="CNL195" s="7"/>
      <c r="CNM195" s="7"/>
      <c r="CNN195" s="7"/>
      <c r="CNO195" s="7"/>
      <c r="CNP195" s="7"/>
      <c r="CNQ195" s="7"/>
      <c r="CNR195" s="7"/>
      <c r="CNS195" s="7"/>
      <c r="CNT195" s="7"/>
      <c r="CNU195" s="7"/>
      <c r="CNV195" s="7"/>
      <c r="CNW195" s="7"/>
      <c r="CNX195" s="7"/>
      <c r="CNY195" s="7"/>
      <c r="CNZ195" s="7"/>
      <c r="COA195" s="7"/>
      <c r="COB195" s="7"/>
      <c r="COC195" s="7"/>
      <c r="COD195" s="7"/>
      <c r="COE195" s="7"/>
      <c r="COF195" s="7"/>
      <c r="COG195" s="7"/>
      <c r="COH195" s="7"/>
      <c r="COI195" s="7"/>
      <c r="COJ195" s="7"/>
      <c r="COK195" s="7"/>
      <c r="COL195" s="7"/>
      <c r="COM195" s="7"/>
      <c r="CON195" s="7"/>
      <c r="COO195" s="7"/>
      <c r="COP195" s="7"/>
      <c r="COQ195" s="7"/>
      <c r="COR195" s="7"/>
      <c r="COS195" s="7"/>
      <c r="COT195" s="7"/>
      <c r="COU195" s="7"/>
      <c r="COV195" s="7"/>
      <c r="COW195" s="7"/>
      <c r="COX195" s="7"/>
      <c r="COY195" s="7"/>
      <c r="COZ195" s="7"/>
      <c r="CPA195" s="7"/>
      <c r="CPB195" s="7"/>
      <c r="CPC195" s="7"/>
      <c r="CPD195" s="7"/>
      <c r="CPE195" s="7"/>
      <c r="CPF195" s="7"/>
      <c r="CPG195" s="7"/>
      <c r="CPH195" s="7"/>
      <c r="CPI195" s="7"/>
    </row>
    <row r="196" spans="1:2453" s="7" customFormat="1" ht="68.25" customHeight="1" x14ac:dyDescent="0.25">
      <c r="A196" s="24" t="s">
        <v>117</v>
      </c>
      <c r="B196" s="29" t="s">
        <v>118</v>
      </c>
      <c r="C196" s="13">
        <f>224640+66450</f>
        <v>291090</v>
      </c>
      <c r="D196" s="13">
        <v>224640</v>
      </c>
      <c r="E196" s="13">
        <v>224640</v>
      </c>
    </row>
    <row r="197" spans="1:2453" ht="23.25" customHeight="1" x14ac:dyDescent="0.25">
      <c r="A197" s="9" t="s">
        <v>34</v>
      </c>
      <c r="B197" s="28" t="s">
        <v>35</v>
      </c>
      <c r="C197" s="11">
        <f>SUM(C198+C266+C270)</f>
        <v>331772107.94000006</v>
      </c>
      <c r="D197" s="11">
        <f>SUM(D198+D266+D270)</f>
        <v>248495665.63999999</v>
      </c>
      <c r="E197" s="11">
        <f>SUM(E198+E266+E270)</f>
        <v>234057533.44999999</v>
      </c>
    </row>
    <row r="198" spans="1:2453" ht="51.75" customHeight="1" x14ac:dyDescent="0.25">
      <c r="A198" s="9" t="s">
        <v>36</v>
      </c>
      <c r="B198" s="28" t="s">
        <v>37</v>
      </c>
      <c r="C198" s="11">
        <f>C199+C206+C234+C251</f>
        <v>332940313.39000005</v>
      </c>
      <c r="D198" s="11">
        <f>D199+D206+D234+D251</f>
        <v>248495665.63999999</v>
      </c>
      <c r="E198" s="11">
        <f>E199+E206+E234+E251</f>
        <v>234057533.44999999</v>
      </c>
    </row>
    <row r="199" spans="1:2453" ht="33.75" customHeight="1" x14ac:dyDescent="0.25">
      <c r="A199" s="9" t="s">
        <v>85</v>
      </c>
      <c r="B199" s="28" t="s">
        <v>62</v>
      </c>
      <c r="C199" s="13">
        <f t="shared" ref="C199" si="124">SUM(C200+C203)</f>
        <v>129447970.81999999</v>
      </c>
      <c r="D199" s="13">
        <f t="shared" ref="D199" si="125">SUM(D200+D203)</f>
        <v>97279900</v>
      </c>
      <c r="E199" s="13">
        <f t="shared" ref="E199" si="126">SUM(E200+E203)</f>
        <v>84965100</v>
      </c>
    </row>
    <row r="200" spans="1:2453" ht="36" customHeight="1" x14ac:dyDescent="0.25">
      <c r="A200" s="12" t="s">
        <v>273</v>
      </c>
      <c r="B200" s="29" t="s">
        <v>418</v>
      </c>
      <c r="C200" s="13">
        <f t="shared" ref="C200:E200" si="127">SUM(C201)</f>
        <v>95402100</v>
      </c>
      <c r="D200" s="13">
        <f t="shared" si="127"/>
        <v>97279900</v>
      </c>
      <c r="E200" s="13">
        <f t="shared" si="127"/>
        <v>84965100</v>
      </c>
    </row>
    <row r="201" spans="1:2453" ht="65.25" customHeight="1" x14ac:dyDescent="0.25">
      <c r="A201" s="12" t="s">
        <v>274</v>
      </c>
      <c r="B201" s="29" t="s">
        <v>419</v>
      </c>
      <c r="C201" s="13">
        <f t="shared" ref="C201:E201" si="128">SUM(C202)</f>
        <v>95402100</v>
      </c>
      <c r="D201" s="13">
        <f t="shared" si="128"/>
        <v>97279900</v>
      </c>
      <c r="E201" s="13">
        <f t="shared" si="128"/>
        <v>84965100</v>
      </c>
    </row>
    <row r="202" spans="1:2453" ht="49.5" customHeight="1" x14ac:dyDescent="0.25">
      <c r="A202" s="12" t="s">
        <v>86</v>
      </c>
      <c r="B202" s="29" t="s">
        <v>38</v>
      </c>
      <c r="C202" s="13">
        <v>95402100</v>
      </c>
      <c r="D202" s="13">
        <v>97279900</v>
      </c>
      <c r="E202" s="13">
        <v>84965100</v>
      </c>
    </row>
    <row r="203" spans="1:2453" ht="36.75" customHeight="1" x14ac:dyDescent="0.25">
      <c r="A203" s="12" t="s">
        <v>275</v>
      </c>
      <c r="B203" s="29" t="s">
        <v>420</v>
      </c>
      <c r="C203" s="13">
        <f t="shared" ref="C203:E203" si="129">SUM(C204)</f>
        <v>34045870.82</v>
      </c>
      <c r="D203" s="13">
        <f t="shared" si="129"/>
        <v>0</v>
      </c>
      <c r="E203" s="13">
        <f t="shared" si="129"/>
        <v>0</v>
      </c>
    </row>
    <row r="204" spans="1:2453" ht="50.25" customHeight="1" x14ac:dyDescent="0.25">
      <c r="A204" s="12" t="s">
        <v>276</v>
      </c>
      <c r="B204" s="29" t="s">
        <v>421</v>
      </c>
      <c r="C204" s="13">
        <f t="shared" ref="C204:E204" si="130">SUM(C205)</f>
        <v>34045870.82</v>
      </c>
      <c r="D204" s="13">
        <f t="shared" si="130"/>
        <v>0</v>
      </c>
      <c r="E204" s="13">
        <f t="shared" si="130"/>
        <v>0</v>
      </c>
    </row>
    <row r="205" spans="1:2453" ht="52.5" customHeight="1" x14ac:dyDescent="0.25">
      <c r="A205" s="12" t="s">
        <v>87</v>
      </c>
      <c r="B205" s="29" t="s">
        <v>421</v>
      </c>
      <c r="C205" s="13">
        <f>18508692.21+4261420+2515489.61+4204327+4555942</f>
        <v>34045870.82</v>
      </c>
      <c r="D205" s="13">
        <v>0</v>
      </c>
      <c r="E205" s="13">
        <v>0</v>
      </c>
    </row>
    <row r="206" spans="1:2453" ht="49.5" customHeight="1" x14ac:dyDescent="0.25">
      <c r="A206" s="9" t="s">
        <v>88</v>
      </c>
      <c r="B206" s="28" t="s">
        <v>422</v>
      </c>
      <c r="C206" s="11">
        <f t="shared" ref="C206" si="131">SUM(C207+C210+C219+C225+C228+C231+C213+C216)</f>
        <v>50160014.530000001</v>
      </c>
      <c r="D206" s="11">
        <f>SUM(D207+D210+D219+D222+D225+D228+D231+D213+D216)</f>
        <v>15291444.75</v>
      </c>
      <c r="E206" s="11">
        <f>SUM(E207+E210+E219+E222+E225+E228+E231+E213+E216)</f>
        <v>13246447.75</v>
      </c>
    </row>
    <row r="207" spans="1:2453" ht="114.75" customHeight="1" x14ac:dyDescent="0.25">
      <c r="A207" s="12" t="s">
        <v>185</v>
      </c>
      <c r="B207" s="29" t="s">
        <v>423</v>
      </c>
      <c r="C207" s="13">
        <f t="shared" ref="C207:E207" si="132">SUM(C208)</f>
        <v>3843922.76</v>
      </c>
      <c r="D207" s="13">
        <f t="shared" si="132"/>
        <v>0</v>
      </c>
      <c r="E207" s="13">
        <f t="shared" si="132"/>
        <v>0</v>
      </c>
    </row>
    <row r="208" spans="1:2453" ht="129.75" customHeight="1" x14ac:dyDescent="0.25">
      <c r="A208" s="12" t="s">
        <v>277</v>
      </c>
      <c r="B208" s="29" t="s">
        <v>424</v>
      </c>
      <c r="C208" s="13">
        <f t="shared" ref="C208:E208" si="133">SUM(C209)</f>
        <v>3843922.76</v>
      </c>
      <c r="D208" s="13">
        <f t="shared" si="133"/>
        <v>0</v>
      </c>
      <c r="E208" s="13">
        <f t="shared" si="133"/>
        <v>0</v>
      </c>
    </row>
    <row r="209" spans="1:5" ht="129" customHeight="1" x14ac:dyDescent="0.25">
      <c r="A209" s="12" t="s">
        <v>105</v>
      </c>
      <c r="B209" s="29" t="s">
        <v>424</v>
      </c>
      <c r="C209" s="13">
        <v>3843922.76</v>
      </c>
      <c r="D209" s="13">
        <v>0</v>
      </c>
      <c r="E209" s="13">
        <v>0</v>
      </c>
    </row>
    <row r="210" spans="1:5" ht="83.25" customHeight="1" x14ac:dyDescent="0.25">
      <c r="A210" s="12" t="s">
        <v>334</v>
      </c>
      <c r="B210" s="29" t="s">
        <v>425</v>
      </c>
      <c r="C210" s="13">
        <f t="shared" ref="C210:E210" si="134">C211</f>
        <v>2408919.2000000002</v>
      </c>
      <c r="D210" s="13">
        <f t="shared" si="134"/>
        <v>2363292.9300000002</v>
      </c>
      <c r="E210" s="13">
        <f t="shared" si="134"/>
        <v>0</v>
      </c>
    </row>
    <row r="211" spans="1:5" ht="81" customHeight="1" x14ac:dyDescent="0.25">
      <c r="A211" s="12" t="s">
        <v>332</v>
      </c>
      <c r="B211" s="29" t="s">
        <v>426</v>
      </c>
      <c r="C211" s="13">
        <f t="shared" ref="C211:E211" si="135">C212</f>
        <v>2408919.2000000002</v>
      </c>
      <c r="D211" s="13">
        <f t="shared" si="135"/>
        <v>2363292.9300000002</v>
      </c>
      <c r="E211" s="13">
        <f t="shared" si="135"/>
        <v>0</v>
      </c>
    </row>
    <row r="212" spans="1:5" ht="78.75" customHeight="1" x14ac:dyDescent="0.25">
      <c r="A212" s="12" t="s">
        <v>333</v>
      </c>
      <c r="B212" s="29" t="s">
        <v>426</v>
      </c>
      <c r="C212" s="13">
        <v>2408919.2000000002</v>
      </c>
      <c r="D212" s="13">
        <v>2363292.9300000002</v>
      </c>
      <c r="E212" s="13"/>
    </row>
    <row r="213" spans="1:5" ht="127.5" hidden="1" customHeight="1" x14ac:dyDescent="0.25">
      <c r="A213" s="12" t="s">
        <v>337</v>
      </c>
      <c r="B213" s="29" t="s">
        <v>427</v>
      </c>
      <c r="C213" s="13">
        <f t="shared" ref="C213:E213" si="136">C214</f>
        <v>0</v>
      </c>
      <c r="D213" s="13">
        <f t="shared" si="136"/>
        <v>0</v>
      </c>
      <c r="E213" s="13">
        <f t="shared" si="136"/>
        <v>0</v>
      </c>
    </row>
    <row r="214" spans="1:5" ht="85.5" hidden="1" customHeight="1" x14ac:dyDescent="0.25">
      <c r="A214" s="12" t="s">
        <v>335</v>
      </c>
      <c r="B214" s="29" t="s">
        <v>359</v>
      </c>
      <c r="C214" s="13">
        <f t="shared" ref="C214:E214" si="137">C215</f>
        <v>0</v>
      </c>
      <c r="D214" s="13">
        <f t="shared" si="137"/>
        <v>0</v>
      </c>
      <c r="E214" s="13">
        <f t="shared" si="137"/>
        <v>0</v>
      </c>
    </row>
    <row r="215" spans="1:5" ht="126.75" hidden="1" customHeight="1" x14ac:dyDescent="0.25">
      <c r="A215" s="12" t="s">
        <v>336</v>
      </c>
      <c r="B215" s="29" t="s">
        <v>359</v>
      </c>
      <c r="C215" s="13">
        <v>0</v>
      </c>
      <c r="D215" s="13">
        <v>0</v>
      </c>
      <c r="E215" s="13">
        <v>0</v>
      </c>
    </row>
    <row r="216" spans="1:5" ht="79.5" hidden="1" customHeight="1" x14ac:dyDescent="0.25">
      <c r="A216" s="12" t="s">
        <v>340</v>
      </c>
      <c r="B216" s="29" t="s">
        <v>360</v>
      </c>
      <c r="C216" s="13">
        <f t="shared" ref="C216:E216" si="138">C217</f>
        <v>0</v>
      </c>
      <c r="D216" s="13">
        <f t="shared" si="138"/>
        <v>0</v>
      </c>
      <c r="E216" s="13">
        <f t="shared" si="138"/>
        <v>0</v>
      </c>
    </row>
    <row r="217" spans="1:5" ht="65.25" hidden="1" customHeight="1" x14ac:dyDescent="0.25">
      <c r="A217" s="12" t="s">
        <v>338</v>
      </c>
      <c r="B217" s="29" t="s">
        <v>361</v>
      </c>
      <c r="C217" s="13">
        <f t="shared" ref="C217:E217" si="139">C218</f>
        <v>0</v>
      </c>
      <c r="D217" s="13">
        <f t="shared" si="139"/>
        <v>0</v>
      </c>
      <c r="E217" s="13">
        <f t="shared" si="139"/>
        <v>0</v>
      </c>
    </row>
    <row r="218" spans="1:5" ht="79.5" hidden="1" customHeight="1" x14ac:dyDescent="0.25">
      <c r="A218" s="12" t="s">
        <v>339</v>
      </c>
      <c r="B218" s="29" t="s">
        <v>361</v>
      </c>
      <c r="C218" s="13">
        <v>0</v>
      </c>
      <c r="D218" s="13">
        <v>0</v>
      </c>
      <c r="E218" s="13"/>
    </row>
    <row r="219" spans="1:5" ht="93" customHeight="1" x14ac:dyDescent="0.25">
      <c r="A219" s="12" t="s">
        <v>304</v>
      </c>
      <c r="B219" s="29" t="s">
        <v>305</v>
      </c>
      <c r="C219" s="13">
        <f t="shared" ref="C219:E219" si="140">SUM(C220)</f>
        <v>10210679</v>
      </c>
      <c r="D219" s="13">
        <f t="shared" si="140"/>
        <v>10619171</v>
      </c>
      <c r="E219" s="13">
        <f t="shared" si="140"/>
        <v>10917435</v>
      </c>
    </row>
    <row r="220" spans="1:5" ht="110.25" customHeight="1" x14ac:dyDescent="0.25">
      <c r="A220" s="12" t="s">
        <v>306</v>
      </c>
      <c r="B220" s="29" t="s">
        <v>307</v>
      </c>
      <c r="C220" s="13">
        <f t="shared" ref="C220:E220" si="141">SUM(C221)</f>
        <v>10210679</v>
      </c>
      <c r="D220" s="13">
        <f t="shared" si="141"/>
        <v>10619171</v>
      </c>
      <c r="E220" s="13">
        <f t="shared" si="141"/>
        <v>10917435</v>
      </c>
    </row>
    <row r="221" spans="1:5" ht="97.5" customHeight="1" x14ac:dyDescent="0.25">
      <c r="A221" s="12" t="s">
        <v>308</v>
      </c>
      <c r="B221" s="29" t="s">
        <v>428</v>
      </c>
      <c r="C221" s="13">
        <v>10210679</v>
      </c>
      <c r="D221" s="13">
        <v>10619171</v>
      </c>
      <c r="E221" s="13">
        <v>10917435</v>
      </c>
    </row>
    <row r="222" spans="1:5" ht="84" customHeight="1" x14ac:dyDescent="0.25">
      <c r="A222" s="12" t="s">
        <v>343</v>
      </c>
      <c r="B222" s="29" t="s">
        <v>429</v>
      </c>
      <c r="C222" s="13">
        <v>0</v>
      </c>
      <c r="D222" s="13">
        <f>SUM(D223)</f>
        <v>273605.2</v>
      </c>
      <c r="E222" s="13">
        <f>SUM(E223)</f>
        <v>272915.40000000002</v>
      </c>
    </row>
    <row r="223" spans="1:5" ht="98.25" customHeight="1" x14ac:dyDescent="0.25">
      <c r="A223" s="12" t="s">
        <v>341</v>
      </c>
      <c r="B223" s="29" t="s">
        <v>430</v>
      </c>
      <c r="C223" s="13">
        <v>0</v>
      </c>
      <c r="D223" s="13">
        <f>SUM(D224)</f>
        <v>273605.2</v>
      </c>
      <c r="E223" s="13">
        <f>SUM(E224)</f>
        <v>272915.40000000002</v>
      </c>
    </row>
    <row r="224" spans="1:5" ht="101.25" customHeight="1" x14ac:dyDescent="0.25">
      <c r="A224" s="12" t="s">
        <v>342</v>
      </c>
      <c r="B224" s="29" t="s">
        <v>430</v>
      </c>
      <c r="C224" s="13">
        <v>0</v>
      </c>
      <c r="D224" s="13">
        <v>273605.2</v>
      </c>
      <c r="E224" s="13">
        <v>272915.40000000002</v>
      </c>
    </row>
    <row r="225" spans="1:5" ht="53.25" hidden="1" customHeight="1" x14ac:dyDescent="0.25">
      <c r="A225" s="12" t="s">
        <v>325</v>
      </c>
      <c r="B225" s="29" t="s">
        <v>326</v>
      </c>
      <c r="C225" s="13">
        <v>0</v>
      </c>
      <c r="D225" s="13">
        <v>0</v>
      </c>
      <c r="E225" s="13">
        <v>0</v>
      </c>
    </row>
    <row r="226" spans="1:5" ht="66.75" hidden="1" customHeight="1" x14ac:dyDescent="0.25">
      <c r="A226" s="12" t="s">
        <v>324</v>
      </c>
      <c r="B226" s="29" t="s">
        <v>323</v>
      </c>
      <c r="C226" s="13">
        <v>0</v>
      </c>
      <c r="D226" s="13">
        <v>0</v>
      </c>
      <c r="E226" s="13">
        <v>0</v>
      </c>
    </row>
    <row r="227" spans="1:5" ht="58.5" hidden="1" customHeight="1" x14ac:dyDescent="0.25">
      <c r="A227" s="12" t="s">
        <v>322</v>
      </c>
      <c r="B227" s="29" t="s">
        <v>323</v>
      </c>
      <c r="C227" s="13">
        <v>0</v>
      </c>
      <c r="D227" s="13">
        <v>0</v>
      </c>
      <c r="E227" s="13">
        <v>0</v>
      </c>
    </row>
    <row r="228" spans="1:5" ht="58.5" hidden="1" customHeight="1" x14ac:dyDescent="0.25">
      <c r="A228" s="12" t="s">
        <v>330</v>
      </c>
      <c r="B228" s="29" t="s">
        <v>331</v>
      </c>
      <c r="C228" s="13">
        <v>0</v>
      </c>
      <c r="D228" s="13">
        <v>0</v>
      </c>
      <c r="E228" s="13">
        <v>0</v>
      </c>
    </row>
    <row r="229" spans="1:5" ht="58.5" hidden="1" customHeight="1" x14ac:dyDescent="0.25">
      <c r="A229" s="12" t="s">
        <v>329</v>
      </c>
      <c r="B229" s="29" t="s">
        <v>327</v>
      </c>
      <c r="C229" s="13">
        <v>0</v>
      </c>
      <c r="D229" s="13">
        <v>0</v>
      </c>
      <c r="E229" s="13">
        <v>0</v>
      </c>
    </row>
    <row r="230" spans="1:5" ht="58.5" hidden="1" customHeight="1" x14ac:dyDescent="0.25">
      <c r="A230" s="12" t="s">
        <v>328</v>
      </c>
      <c r="B230" s="29" t="s">
        <v>327</v>
      </c>
      <c r="C230" s="13">
        <v>0</v>
      </c>
      <c r="D230" s="13">
        <v>0</v>
      </c>
      <c r="E230" s="13">
        <v>0</v>
      </c>
    </row>
    <row r="231" spans="1:5" ht="35.25" customHeight="1" x14ac:dyDescent="0.25">
      <c r="A231" s="12" t="s">
        <v>186</v>
      </c>
      <c r="B231" s="29" t="s">
        <v>187</v>
      </c>
      <c r="C231" s="13">
        <f t="shared" ref="C231:E231" si="142">SUM(C232)</f>
        <v>33696493.57</v>
      </c>
      <c r="D231" s="13">
        <f t="shared" si="142"/>
        <v>2035375.62</v>
      </c>
      <c r="E231" s="13">
        <f t="shared" si="142"/>
        <v>2056097.35</v>
      </c>
    </row>
    <row r="232" spans="1:5" ht="33" customHeight="1" x14ac:dyDescent="0.25">
      <c r="A232" s="12" t="s">
        <v>218</v>
      </c>
      <c r="B232" s="29" t="s">
        <v>63</v>
      </c>
      <c r="C232" s="13">
        <f t="shared" ref="C232:E232" si="143">SUM(C233)</f>
        <v>33696493.57</v>
      </c>
      <c r="D232" s="13">
        <f t="shared" si="143"/>
        <v>2035375.62</v>
      </c>
      <c r="E232" s="13">
        <f t="shared" si="143"/>
        <v>2056097.35</v>
      </c>
    </row>
    <row r="233" spans="1:5" ht="35.25" customHeight="1" x14ac:dyDescent="0.25">
      <c r="A233" s="12" t="s">
        <v>90</v>
      </c>
      <c r="B233" s="29" t="s">
        <v>63</v>
      </c>
      <c r="C233" s="13">
        <f>465463.56+2186196+544725.4+651000+1364603.54+30000+605625+23750+6536000+277605.46-30000-35274.9+11200000+8919605.76+1500000-542806.25</f>
        <v>33696493.57</v>
      </c>
      <c r="D233" s="13">
        <f>651000+1384375.62</f>
        <v>2035375.62</v>
      </c>
      <c r="E233" s="13">
        <f>651000+1405097.35</f>
        <v>2056097.35</v>
      </c>
    </row>
    <row r="234" spans="1:5" ht="33.75" customHeight="1" x14ac:dyDescent="0.25">
      <c r="A234" s="9" t="s">
        <v>91</v>
      </c>
      <c r="B234" s="28" t="s">
        <v>64</v>
      </c>
      <c r="C234" s="11">
        <f t="shared" ref="C234:D234" si="144">SUM(C236+C239+C242+C245+C248)</f>
        <v>138170082.23000002</v>
      </c>
      <c r="D234" s="11">
        <f t="shared" si="144"/>
        <v>128581040.89</v>
      </c>
      <c r="E234" s="11">
        <f t="shared" ref="E234" si="145">SUM(E236+E239+E242+E245+E248)</f>
        <v>128580825.7</v>
      </c>
    </row>
    <row r="235" spans="1:5" ht="93" hidden="1" customHeight="1" x14ac:dyDescent="0.25">
      <c r="A235" s="12" t="s">
        <v>39</v>
      </c>
      <c r="B235" s="29" t="s">
        <v>40</v>
      </c>
      <c r="C235" s="13"/>
      <c r="D235" s="13"/>
      <c r="E235" s="13"/>
    </row>
    <row r="236" spans="1:5" ht="51" customHeight="1" x14ac:dyDescent="0.25">
      <c r="A236" s="12" t="s">
        <v>278</v>
      </c>
      <c r="B236" s="29" t="s">
        <v>431</v>
      </c>
      <c r="C236" s="13">
        <f t="shared" ref="C236:E236" si="146">SUM(C237)</f>
        <v>3769491.88</v>
      </c>
      <c r="D236" s="13">
        <f t="shared" si="146"/>
        <v>2893796.15</v>
      </c>
      <c r="E236" s="13">
        <f t="shared" si="146"/>
        <v>2893796.15</v>
      </c>
    </row>
    <row r="237" spans="1:5" ht="63.75" customHeight="1" x14ac:dyDescent="0.25">
      <c r="A237" s="12" t="s">
        <v>279</v>
      </c>
      <c r="B237" s="29" t="s">
        <v>41</v>
      </c>
      <c r="C237" s="13">
        <f t="shared" ref="C237:E237" si="147">SUM(C238)</f>
        <v>3769491.88</v>
      </c>
      <c r="D237" s="13">
        <f t="shared" si="147"/>
        <v>2893796.15</v>
      </c>
      <c r="E237" s="13">
        <f t="shared" si="147"/>
        <v>2893796.15</v>
      </c>
    </row>
    <row r="238" spans="1:5" ht="66.75" customHeight="1" x14ac:dyDescent="0.25">
      <c r="A238" s="12" t="s">
        <v>89</v>
      </c>
      <c r="B238" s="29" t="s">
        <v>41</v>
      </c>
      <c r="C238" s="13">
        <f>572107+1978244.77+52080+11547+470550.03+66392.85+44196.64+186607.15+387766.44</f>
        <v>3769491.88</v>
      </c>
      <c r="D238" s="13">
        <f>562379+1832091.9+52080+11669+411331+24245.25</f>
        <v>2893796.15</v>
      </c>
      <c r="E238" s="13">
        <f>562379+1832091.9+52080+11669+411331+24245.25</f>
        <v>2893796.15</v>
      </c>
    </row>
    <row r="239" spans="1:5" ht="97.5" customHeight="1" x14ac:dyDescent="0.25">
      <c r="A239" s="12" t="s">
        <v>280</v>
      </c>
      <c r="B239" s="29" t="s">
        <v>432</v>
      </c>
      <c r="C239" s="13">
        <f t="shared" ref="C239:E239" si="148">SUM(C240)</f>
        <v>3252800</v>
      </c>
      <c r="D239" s="13">
        <f t="shared" si="148"/>
        <v>1888444.8</v>
      </c>
      <c r="E239" s="13">
        <f t="shared" si="148"/>
        <v>1888444.8</v>
      </c>
    </row>
    <row r="240" spans="1:5" ht="98.25" customHeight="1" x14ac:dyDescent="0.25">
      <c r="A240" s="12" t="s">
        <v>281</v>
      </c>
      <c r="B240" s="29" t="s">
        <v>433</v>
      </c>
      <c r="C240" s="13">
        <f t="shared" ref="C240:E240" si="149">SUM(C241)</f>
        <v>3252800</v>
      </c>
      <c r="D240" s="13">
        <f t="shared" si="149"/>
        <v>1888444.8</v>
      </c>
      <c r="E240" s="13">
        <f t="shared" si="149"/>
        <v>1888444.8</v>
      </c>
    </row>
    <row r="241" spans="1:5" ht="110.25" x14ac:dyDescent="0.25">
      <c r="A241" s="12" t="s">
        <v>92</v>
      </c>
      <c r="B241" s="29" t="s">
        <v>77</v>
      </c>
      <c r="C241" s="13">
        <f>944222.4+1888444.8+423932.8-3800</f>
        <v>3252800</v>
      </c>
      <c r="D241" s="13">
        <v>1888444.8</v>
      </c>
      <c r="E241" s="13">
        <v>1888444.8</v>
      </c>
    </row>
    <row r="242" spans="1:5" ht="85.5" customHeight="1" x14ac:dyDescent="0.25">
      <c r="A242" s="12" t="s">
        <v>282</v>
      </c>
      <c r="B242" s="29" t="s">
        <v>434</v>
      </c>
      <c r="C242" s="13">
        <f t="shared" ref="C242:E242" si="150">SUM(C243)</f>
        <v>35345.31</v>
      </c>
      <c r="D242" s="13">
        <f t="shared" si="150"/>
        <v>2108.94</v>
      </c>
      <c r="E242" s="13">
        <f t="shared" si="150"/>
        <v>1893.75</v>
      </c>
    </row>
    <row r="243" spans="1:5" ht="99" customHeight="1" x14ac:dyDescent="0.25">
      <c r="A243" s="12" t="s">
        <v>283</v>
      </c>
      <c r="B243" s="29" t="s">
        <v>435</v>
      </c>
      <c r="C243" s="13">
        <f t="shared" ref="C243:E243" si="151">SUM(C244)</f>
        <v>35345.31</v>
      </c>
      <c r="D243" s="13">
        <f t="shared" si="151"/>
        <v>2108.94</v>
      </c>
      <c r="E243" s="13">
        <f t="shared" si="151"/>
        <v>1893.75</v>
      </c>
    </row>
    <row r="244" spans="1:5" ht="95.25" customHeight="1" x14ac:dyDescent="0.25">
      <c r="A244" s="12" t="s">
        <v>93</v>
      </c>
      <c r="B244" s="29" t="s">
        <v>436</v>
      </c>
      <c r="C244" s="13">
        <v>35345.31</v>
      </c>
      <c r="D244" s="13">
        <v>2108.94</v>
      </c>
      <c r="E244" s="13">
        <v>1893.75</v>
      </c>
    </row>
    <row r="245" spans="1:5" ht="50.25" hidden="1" customHeight="1" x14ac:dyDescent="0.25">
      <c r="A245" s="12" t="s">
        <v>309</v>
      </c>
      <c r="B245" s="29" t="s">
        <v>310</v>
      </c>
      <c r="C245" s="13">
        <f t="shared" ref="C245:E246" si="152">SUM(C246)</f>
        <v>0</v>
      </c>
      <c r="D245" s="13">
        <f t="shared" si="152"/>
        <v>0</v>
      </c>
      <c r="E245" s="13">
        <f t="shared" si="152"/>
        <v>0</v>
      </c>
    </row>
    <row r="246" spans="1:5" ht="33" hidden="1" customHeight="1" x14ac:dyDescent="0.25">
      <c r="A246" s="12" t="s">
        <v>311</v>
      </c>
      <c r="B246" s="29" t="s">
        <v>312</v>
      </c>
      <c r="C246" s="13">
        <f t="shared" si="152"/>
        <v>0</v>
      </c>
      <c r="D246" s="13">
        <f t="shared" si="152"/>
        <v>0</v>
      </c>
      <c r="E246" s="13">
        <f t="shared" si="152"/>
        <v>0</v>
      </c>
    </row>
    <row r="247" spans="1:5" ht="48.75" hidden="1" customHeight="1" x14ac:dyDescent="0.25">
      <c r="A247" s="12" t="s">
        <v>313</v>
      </c>
      <c r="B247" s="29" t="s">
        <v>312</v>
      </c>
      <c r="C247" s="13">
        <v>0</v>
      </c>
      <c r="D247" s="13">
        <v>0</v>
      </c>
      <c r="E247" s="13">
        <v>0</v>
      </c>
    </row>
    <row r="248" spans="1:5" ht="27.75" customHeight="1" x14ac:dyDescent="0.25">
      <c r="A248" s="12" t="s">
        <v>284</v>
      </c>
      <c r="B248" s="29" t="s">
        <v>437</v>
      </c>
      <c r="C248" s="13">
        <f t="shared" ref="C248:E248" si="153">SUM(C249)</f>
        <v>131112445.04000001</v>
      </c>
      <c r="D248" s="13">
        <f t="shared" si="153"/>
        <v>123796691</v>
      </c>
      <c r="E248" s="13">
        <f t="shared" si="153"/>
        <v>123796691</v>
      </c>
    </row>
    <row r="249" spans="1:5" ht="35.25" customHeight="1" x14ac:dyDescent="0.25">
      <c r="A249" s="12" t="s">
        <v>285</v>
      </c>
      <c r="B249" s="29" t="s">
        <v>42</v>
      </c>
      <c r="C249" s="13">
        <f t="shared" ref="C249:E249" si="154">SUM(C250)</f>
        <v>131112445.04000001</v>
      </c>
      <c r="D249" s="13">
        <f t="shared" si="154"/>
        <v>123796691</v>
      </c>
      <c r="E249" s="13">
        <f t="shared" si="154"/>
        <v>123796691</v>
      </c>
    </row>
    <row r="250" spans="1:5" ht="33" customHeight="1" x14ac:dyDescent="0.25">
      <c r="A250" s="12" t="s">
        <v>95</v>
      </c>
      <c r="B250" s="29" t="s">
        <v>42</v>
      </c>
      <c r="C250" s="13">
        <f>58481857+70791307.5+1733573.5+1468422.75-126961.5-207588.21-1028166</f>
        <v>131112445.04000001</v>
      </c>
      <c r="D250" s="13">
        <f>58359876+64036938+1399877</f>
        <v>123796691</v>
      </c>
      <c r="E250" s="13">
        <f>58359876+64036938+1399877</f>
        <v>123796691</v>
      </c>
    </row>
    <row r="251" spans="1:5" ht="32.25" customHeight="1" x14ac:dyDescent="0.25">
      <c r="A251" s="9" t="s">
        <v>215</v>
      </c>
      <c r="B251" s="28" t="s">
        <v>49</v>
      </c>
      <c r="C251" s="11">
        <f t="shared" ref="C251:D251" si="155">SUM(C253+C255+C258)</f>
        <v>15162245.810000001</v>
      </c>
      <c r="D251" s="11">
        <f t="shared" si="155"/>
        <v>7343280</v>
      </c>
      <c r="E251" s="11">
        <f t="shared" ref="E251" si="156">SUM(E253+E255+E258)</f>
        <v>7265160</v>
      </c>
    </row>
    <row r="252" spans="1:5" ht="92.25" customHeight="1" x14ac:dyDescent="0.25">
      <c r="A252" s="12" t="s">
        <v>303</v>
      </c>
      <c r="B252" s="29" t="s">
        <v>438</v>
      </c>
      <c r="C252" s="13">
        <f t="shared" ref="C252:E252" si="157">SUM(C253)</f>
        <v>804341.23</v>
      </c>
      <c r="D252" s="13">
        <f t="shared" si="157"/>
        <v>0</v>
      </c>
      <c r="E252" s="13">
        <f t="shared" si="157"/>
        <v>0</v>
      </c>
    </row>
    <row r="253" spans="1:5" ht="102" customHeight="1" x14ac:dyDescent="0.25">
      <c r="A253" s="12" t="s">
        <v>286</v>
      </c>
      <c r="B253" s="29" t="s">
        <v>50</v>
      </c>
      <c r="C253" s="13">
        <f t="shared" ref="C253:E253" si="158">SUM(C254)</f>
        <v>804341.23</v>
      </c>
      <c r="D253" s="13">
        <f t="shared" si="158"/>
        <v>0</v>
      </c>
      <c r="E253" s="13">
        <f t="shared" si="158"/>
        <v>0</v>
      </c>
    </row>
    <row r="254" spans="1:5" ht="105" customHeight="1" x14ac:dyDescent="0.25">
      <c r="A254" s="12" t="s">
        <v>94</v>
      </c>
      <c r="B254" s="29" t="s">
        <v>50</v>
      </c>
      <c r="C254" s="13">
        <v>804341.23</v>
      </c>
      <c r="D254" s="13">
        <v>0</v>
      </c>
      <c r="E254" s="13">
        <v>0</v>
      </c>
    </row>
    <row r="255" spans="1:5" ht="97.5" customHeight="1" x14ac:dyDescent="0.25">
      <c r="A255" s="12" t="s">
        <v>213</v>
      </c>
      <c r="B255" s="29" t="s">
        <v>439</v>
      </c>
      <c r="C255" s="13">
        <f t="shared" ref="C255:E255" si="159">SUM(C256)</f>
        <v>7343280</v>
      </c>
      <c r="D255" s="13">
        <f t="shared" si="159"/>
        <v>7343280</v>
      </c>
      <c r="E255" s="13">
        <f t="shared" si="159"/>
        <v>7265160</v>
      </c>
    </row>
    <row r="256" spans="1:5" ht="99.75" customHeight="1" x14ac:dyDescent="0.25">
      <c r="A256" s="12" t="s">
        <v>216</v>
      </c>
      <c r="B256" s="29" t="s">
        <v>212</v>
      </c>
      <c r="C256" s="13">
        <f t="shared" ref="C256:E256" si="160">SUM(C257)</f>
        <v>7343280</v>
      </c>
      <c r="D256" s="13">
        <f t="shared" si="160"/>
        <v>7343280</v>
      </c>
      <c r="E256" s="13">
        <f t="shared" si="160"/>
        <v>7265160</v>
      </c>
    </row>
    <row r="257" spans="1:5" ht="101.25" customHeight="1" x14ac:dyDescent="0.25">
      <c r="A257" s="12" t="s">
        <v>211</v>
      </c>
      <c r="B257" s="29" t="s">
        <v>212</v>
      </c>
      <c r="C257" s="13">
        <v>7343280</v>
      </c>
      <c r="D257" s="13">
        <v>7343280</v>
      </c>
      <c r="E257" s="13">
        <v>7265160</v>
      </c>
    </row>
    <row r="258" spans="1:5" ht="50.25" customHeight="1" x14ac:dyDescent="0.25">
      <c r="A258" s="12" t="s">
        <v>217</v>
      </c>
      <c r="B258" s="29" t="s">
        <v>440</v>
      </c>
      <c r="C258" s="13">
        <f>SUM(C259)+C261</f>
        <v>7014624.5800000001</v>
      </c>
      <c r="D258" s="13">
        <f t="shared" ref="D258:E258" si="161">SUM(D259)</f>
        <v>0</v>
      </c>
      <c r="E258" s="13">
        <f t="shared" si="161"/>
        <v>0</v>
      </c>
    </row>
    <row r="259" spans="1:5" ht="66.75" customHeight="1" x14ac:dyDescent="0.25">
      <c r="A259" s="12" t="s">
        <v>214</v>
      </c>
      <c r="B259" s="30" t="s">
        <v>130</v>
      </c>
      <c r="C259" s="13">
        <f t="shared" ref="C259:E259" si="162">SUM(C260)</f>
        <v>6331074.5800000001</v>
      </c>
      <c r="D259" s="13">
        <f t="shared" si="162"/>
        <v>0</v>
      </c>
      <c r="E259" s="13">
        <f t="shared" si="162"/>
        <v>0</v>
      </c>
    </row>
    <row r="260" spans="1:5" ht="69.75" customHeight="1" x14ac:dyDescent="0.25">
      <c r="A260" s="20" t="s">
        <v>129</v>
      </c>
      <c r="B260" s="30" t="s">
        <v>130</v>
      </c>
      <c r="C260" s="13">
        <v>6331074.5800000001</v>
      </c>
      <c r="D260" s="13">
        <v>0</v>
      </c>
      <c r="E260" s="13">
        <v>0</v>
      </c>
    </row>
    <row r="261" spans="1:5" ht="56.25" customHeight="1" x14ac:dyDescent="0.25">
      <c r="A261" s="20" t="s">
        <v>347</v>
      </c>
      <c r="B261" s="36" t="s">
        <v>130</v>
      </c>
      <c r="C261" s="13">
        <v>683550</v>
      </c>
      <c r="D261" s="13">
        <v>0</v>
      </c>
      <c r="E261" s="13">
        <v>0</v>
      </c>
    </row>
    <row r="262" spans="1:5" ht="42" hidden="1" customHeight="1" x14ac:dyDescent="0.25">
      <c r="A262" s="14" t="s">
        <v>351</v>
      </c>
      <c r="B262" s="25" t="s">
        <v>352</v>
      </c>
      <c r="C262" s="13">
        <v>0</v>
      </c>
      <c r="D262" s="13">
        <v>0</v>
      </c>
      <c r="E262" s="13">
        <v>0</v>
      </c>
    </row>
    <row r="263" spans="1:5" ht="60.75" hidden="1" customHeight="1" x14ac:dyDescent="0.25">
      <c r="A263" s="14" t="s">
        <v>353</v>
      </c>
      <c r="B263" s="26" t="s">
        <v>354</v>
      </c>
      <c r="C263" s="13">
        <v>0</v>
      </c>
      <c r="D263" s="13">
        <v>0</v>
      </c>
      <c r="E263" s="13">
        <v>0</v>
      </c>
    </row>
    <row r="264" spans="1:5" ht="58.5" hidden="1" customHeight="1" x14ac:dyDescent="0.25">
      <c r="A264" s="14" t="s">
        <v>355</v>
      </c>
      <c r="B264" s="26" t="s">
        <v>354</v>
      </c>
      <c r="C264" s="13">
        <v>0</v>
      </c>
      <c r="D264" s="13">
        <v>0</v>
      </c>
      <c r="E264" s="13">
        <v>0</v>
      </c>
    </row>
    <row r="265" spans="1:5" ht="66.75" hidden="1" customHeight="1" x14ac:dyDescent="0.25">
      <c r="A265" s="14" t="s">
        <v>356</v>
      </c>
      <c r="B265" s="26" t="s">
        <v>354</v>
      </c>
      <c r="C265" s="13">
        <v>0</v>
      </c>
      <c r="D265" s="13">
        <v>0</v>
      </c>
      <c r="E265" s="13">
        <v>0</v>
      </c>
    </row>
    <row r="266" spans="1:5" ht="82.5" customHeight="1" x14ac:dyDescent="0.25">
      <c r="A266" s="9" t="s">
        <v>59</v>
      </c>
      <c r="B266" s="10" t="s">
        <v>287</v>
      </c>
      <c r="C266" s="13">
        <f t="shared" ref="C266" si="163">SUM(C268)</f>
        <v>1566.05</v>
      </c>
      <c r="D266" s="13">
        <f t="shared" ref="D266" si="164">SUM(D268)</f>
        <v>0</v>
      </c>
      <c r="E266" s="13">
        <f t="shared" ref="E266" si="165">SUM(E268)</f>
        <v>0</v>
      </c>
    </row>
    <row r="267" spans="1:5" ht="58.5" hidden="1" customHeight="1" x14ac:dyDescent="0.25">
      <c r="A267" s="12" t="s">
        <v>57</v>
      </c>
      <c r="B267" s="34" t="s">
        <v>58</v>
      </c>
      <c r="C267" s="35"/>
      <c r="D267" s="23"/>
      <c r="E267" s="23"/>
    </row>
    <row r="268" spans="1:5" ht="87" customHeight="1" x14ac:dyDescent="0.25">
      <c r="A268" s="12" t="s">
        <v>289</v>
      </c>
      <c r="B268" s="34" t="s">
        <v>288</v>
      </c>
      <c r="C268" s="13">
        <f t="shared" ref="C268:E268" si="166">SUM(C269)</f>
        <v>1566.05</v>
      </c>
      <c r="D268" s="13">
        <f t="shared" si="166"/>
        <v>0</v>
      </c>
      <c r="E268" s="13">
        <f t="shared" si="166"/>
        <v>0</v>
      </c>
    </row>
    <row r="269" spans="1:5" ht="88.5" customHeight="1" x14ac:dyDescent="0.25">
      <c r="A269" s="12" t="s">
        <v>119</v>
      </c>
      <c r="B269" s="34" t="s">
        <v>288</v>
      </c>
      <c r="C269" s="13">
        <v>1566.05</v>
      </c>
      <c r="D269" s="13">
        <v>0</v>
      </c>
      <c r="E269" s="13">
        <v>0</v>
      </c>
    </row>
    <row r="270" spans="1:5" ht="90.75" customHeight="1" x14ac:dyDescent="0.25">
      <c r="A270" s="9" t="s">
        <v>54</v>
      </c>
      <c r="B270" s="10" t="s">
        <v>53</v>
      </c>
      <c r="C270" s="13">
        <f t="shared" ref="C270:E270" si="167">SUM(C271)</f>
        <v>-1169771.5</v>
      </c>
      <c r="D270" s="13">
        <f t="shared" si="167"/>
        <v>0</v>
      </c>
      <c r="E270" s="13">
        <f t="shared" si="167"/>
        <v>0</v>
      </c>
    </row>
    <row r="271" spans="1:5" ht="90.75" customHeight="1" x14ac:dyDescent="0.25">
      <c r="A271" s="12" t="s">
        <v>291</v>
      </c>
      <c r="B271" s="34" t="s">
        <v>290</v>
      </c>
      <c r="C271" s="13">
        <f t="shared" ref="C271:E271" si="168">SUM(C272)</f>
        <v>-1169771.5</v>
      </c>
      <c r="D271" s="13">
        <f t="shared" si="168"/>
        <v>0</v>
      </c>
      <c r="E271" s="13">
        <f t="shared" si="168"/>
        <v>0</v>
      </c>
    </row>
    <row r="272" spans="1:5" ht="87.75" customHeight="1" x14ac:dyDescent="0.25">
      <c r="A272" s="12" t="s">
        <v>122</v>
      </c>
      <c r="B272" s="34" t="s">
        <v>121</v>
      </c>
      <c r="C272" s="13">
        <v>-1169771.5</v>
      </c>
      <c r="D272" s="13">
        <v>0</v>
      </c>
      <c r="E272" s="13">
        <v>0</v>
      </c>
    </row>
    <row r="273" spans="1:5" ht="15.75" x14ac:dyDescent="0.25">
      <c r="A273" s="27" t="s">
        <v>43</v>
      </c>
      <c r="B273" s="10"/>
      <c r="C273" s="15">
        <f>C9+C197</f>
        <v>453281659.53000009</v>
      </c>
      <c r="D273" s="15">
        <f>D9+D197</f>
        <v>349798226.49000001</v>
      </c>
      <c r="E273" s="15">
        <f>E9+E197</f>
        <v>333844043.37</v>
      </c>
    </row>
    <row r="274" spans="1:5" ht="15.75" x14ac:dyDescent="0.25">
      <c r="A274" s="2"/>
      <c r="B274" s="3"/>
      <c r="C274" s="8"/>
      <c r="D274" s="5"/>
    </row>
    <row r="275" spans="1:5" ht="15.75" x14ac:dyDescent="0.25">
      <c r="A275" s="2"/>
      <c r="B275" s="3"/>
      <c r="C275" s="4"/>
    </row>
    <row r="276" spans="1:5" ht="15.75" x14ac:dyDescent="0.25">
      <c r="A276" s="2"/>
      <c r="B276" s="3"/>
      <c r="C276" s="4"/>
    </row>
    <row r="277" spans="1:5" x14ac:dyDescent="0.25">
      <c r="C277" s="5"/>
      <c r="D277" s="5"/>
    </row>
    <row r="279" spans="1:5" x14ac:dyDescent="0.25">
      <c r="C279" s="5"/>
    </row>
    <row r="280" spans="1:5" x14ac:dyDescent="0.25">
      <c r="C280" s="5"/>
      <c r="D280" s="5"/>
    </row>
  </sheetData>
  <mergeCells count="11">
    <mergeCell ref="C1:E1"/>
    <mergeCell ref="E6:E8"/>
    <mergeCell ref="D6:D8"/>
    <mergeCell ref="A6:A8"/>
    <mergeCell ref="B6:B8"/>
    <mergeCell ref="C6:C8"/>
    <mergeCell ref="A2:E2"/>
    <mergeCell ref="A5:E5"/>
    <mergeCell ref="D4:E4"/>
    <mergeCell ref="A1:B1"/>
    <mergeCell ref="A3:E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Eko</cp:lastModifiedBy>
  <cp:lastPrinted>2021-12-13T07:43:44Z</cp:lastPrinted>
  <dcterms:created xsi:type="dcterms:W3CDTF">2015-11-02T12:11:35Z</dcterms:created>
  <dcterms:modified xsi:type="dcterms:W3CDTF">2022-12-23T08:21:03Z</dcterms:modified>
</cp:coreProperties>
</file>