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vrikova\d\СОВЕТ 2023\ПМР\Актуальная редакция\1.Январь ПМР\"/>
    </mc:Choice>
  </mc:AlternateContent>
  <bookViews>
    <workbookView xWindow="-120" yWindow="-120" windowWidth="19440" windowHeight="15000"/>
  </bookViews>
  <sheets>
    <sheet name="1" sheetId="2" r:id="rId1"/>
  </sheets>
  <definedNames>
    <definedName name="_xlnm.Print_Area" localSheetId="0">'1'!$A$1:$E$273</definedName>
  </definedNames>
  <calcPr calcId="152511"/>
</workbook>
</file>

<file path=xl/calcChain.xml><?xml version="1.0" encoding="utf-8"?>
<calcChain xmlns="http://schemas.openxmlformats.org/spreadsheetml/2006/main">
  <c r="E233" i="2" l="1"/>
  <c r="D233" i="2"/>
  <c r="C233" i="2"/>
  <c r="D229" i="2"/>
  <c r="D228" i="2" s="1"/>
  <c r="E229" i="2"/>
  <c r="E228" i="2" s="1"/>
  <c r="C229" i="2"/>
  <c r="C228" i="2" s="1"/>
  <c r="C13" i="2" l="1"/>
  <c r="E238" i="2" l="1"/>
  <c r="D238" i="2"/>
  <c r="C238" i="2"/>
  <c r="E250" i="2"/>
  <c r="D250" i="2"/>
  <c r="C250" i="2"/>
  <c r="D244" i="2" l="1"/>
  <c r="C244" i="2"/>
  <c r="E241" i="2" l="1"/>
  <c r="D241" i="2"/>
  <c r="C241" i="2"/>
  <c r="E13" i="2" l="1"/>
  <c r="D13" i="2"/>
  <c r="E43" i="2"/>
  <c r="D43" i="2"/>
  <c r="C43" i="2"/>
  <c r="E40" i="2"/>
  <c r="D40" i="2"/>
  <c r="C40" i="2"/>
  <c r="E21" i="2"/>
  <c r="D21" i="2"/>
  <c r="C21" i="2"/>
  <c r="C20" i="2" l="1"/>
  <c r="D20" i="2"/>
  <c r="E20" i="2"/>
  <c r="C162" i="2"/>
  <c r="C161" i="2" s="1"/>
  <c r="D162" i="2"/>
  <c r="D161" i="2" s="1"/>
  <c r="E162" i="2"/>
  <c r="E161" i="2" s="1"/>
  <c r="C159" i="2"/>
  <c r="C158" i="2" s="1"/>
  <c r="D159" i="2"/>
  <c r="D158" i="2" s="1"/>
  <c r="E159" i="2"/>
  <c r="E158" i="2" s="1"/>
  <c r="C140" i="2"/>
  <c r="D140" i="2"/>
  <c r="E140" i="2"/>
  <c r="C156" i="2"/>
  <c r="C155" i="2" s="1"/>
  <c r="D156" i="2"/>
  <c r="D155" i="2" s="1"/>
  <c r="E156" i="2"/>
  <c r="E155" i="2" s="1"/>
  <c r="C153" i="2"/>
  <c r="D153" i="2"/>
  <c r="E153" i="2"/>
  <c r="C130" i="2"/>
  <c r="D130" i="2"/>
  <c r="E130" i="2"/>
  <c r="E129" i="2" s="1"/>
  <c r="C115" i="2"/>
  <c r="D115" i="2"/>
  <c r="E115" i="2"/>
  <c r="C111" i="2"/>
  <c r="D111" i="2"/>
  <c r="E111" i="2"/>
  <c r="C125" i="2"/>
  <c r="C124" i="2" s="1"/>
  <c r="D125" i="2"/>
  <c r="D124" i="2" s="1"/>
  <c r="E125" i="2"/>
  <c r="E124" i="2" s="1"/>
  <c r="E271" i="2"/>
  <c r="E270" i="2" s="1"/>
  <c r="E268" i="2"/>
  <c r="E266" i="2" s="1"/>
  <c r="E259" i="2"/>
  <c r="E258" i="2" s="1"/>
  <c r="E256" i="2"/>
  <c r="E255" i="2" s="1"/>
  <c r="E253" i="2"/>
  <c r="E252" i="2" s="1"/>
  <c r="E249" i="2"/>
  <c r="E248" i="2" s="1"/>
  <c r="E246" i="2"/>
  <c r="E245" i="2" s="1"/>
  <c r="E243" i="2"/>
  <c r="E242" i="2" s="1"/>
  <c r="E240" i="2"/>
  <c r="E239" i="2" s="1"/>
  <c r="E237" i="2"/>
  <c r="E236" i="2" s="1"/>
  <c r="E232" i="2"/>
  <c r="E231" i="2" s="1"/>
  <c r="E223" i="2"/>
  <c r="E222" i="2" s="1"/>
  <c r="E220" i="2"/>
  <c r="E219" i="2" s="1"/>
  <c r="E217" i="2"/>
  <c r="E216" i="2" s="1"/>
  <c r="E214" i="2"/>
  <c r="E213" i="2" s="1"/>
  <c r="E211" i="2"/>
  <c r="E210" i="2" s="1"/>
  <c r="E208" i="2"/>
  <c r="E207" i="2" s="1"/>
  <c r="E204" i="2"/>
  <c r="E203" i="2" s="1"/>
  <c r="E201" i="2"/>
  <c r="E200" i="2" s="1"/>
  <c r="E192" i="2"/>
  <c r="E191" i="2" s="1"/>
  <c r="E190" i="2" s="1"/>
  <c r="E188" i="2"/>
  <c r="E187" i="2" s="1"/>
  <c r="E185" i="2"/>
  <c r="E184" i="2" s="1"/>
  <c r="E177" i="2"/>
  <c r="E175" i="2"/>
  <c r="E174" i="2" s="1"/>
  <c r="E171" i="2"/>
  <c r="E170" i="2" s="1"/>
  <c r="E169" i="2" s="1"/>
  <c r="E167" i="2"/>
  <c r="E166" i="2" s="1"/>
  <c r="E150" i="2"/>
  <c r="E148" i="2"/>
  <c r="E146" i="2"/>
  <c r="E145" i="2" s="1"/>
  <c r="E143" i="2"/>
  <c r="E142" i="2" s="1"/>
  <c r="E138" i="2"/>
  <c r="E137" i="2" s="1"/>
  <c r="E134" i="2"/>
  <c r="E133" i="2" s="1"/>
  <c r="E121" i="2"/>
  <c r="E119" i="2"/>
  <c r="E110" i="2"/>
  <c r="E105" i="2"/>
  <c r="E104" i="2" s="1"/>
  <c r="E103" i="2" s="1"/>
  <c r="E100" i="2"/>
  <c r="E99" i="2" s="1"/>
  <c r="E98" i="2" s="1"/>
  <c r="E95" i="2"/>
  <c r="E93" i="2"/>
  <c r="E90" i="2"/>
  <c r="E88" i="2"/>
  <c r="E84" i="2"/>
  <c r="E83" i="2" s="1"/>
  <c r="E82" i="2" s="1"/>
  <c r="E80" i="2"/>
  <c r="E76" i="2"/>
  <c r="E75" i="2" s="1"/>
  <c r="E73" i="2"/>
  <c r="E72" i="2" s="1"/>
  <c r="E69" i="2"/>
  <c r="E67" i="2"/>
  <c r="E58" i="2"/>
  <c r="E57" i="2" s="1"/>
  <c r="E55" i="2"/>
  <c r="E54" i="2" s="1"/>
  <c r="E51" i="2"/>
  <c r="E50" i="2" s="1"/>
  <c r="E48" i="2"/>
  <c r="E47" i="2" s="1"/>
  <c r="E45" i="2"/>
  <c r="E44" i="2" s="1"/>
  <c r="E42" i="2"/>
  <c r="E41" i="2" s="1"/>
  <c r="E39" i="2"/>
  <c r="E38" i="2" s="1"/>
  <c r="E34" i="2"/>
  <c r="E33" i="2" s="1"/>
  <c r="E31" i="2"/>
  <c r="E30" i="2" s="1"/>
  <c r="E28" i="2"/>
  <c r="E27" i="2" s="1"/>
  <c r="E25" i="2"/>
  <c r="E24" i="2" s="1"/>
  <c r="E18" i="2"/>
  <c r="E16" i="2"/>
  <c r="E14" i="2"/>
  <c r="E12" i="2"/>
  <c r="E23" i="2" l="1"/>
  <c r="E22" i="2" s="1"/>
  <c r="E173" i="2"/>
  <c r="E118" i="2"/>
  <c r="E117" i="2" s="1"/>
  <c r="E109" i="2" s="1"/>
  <c r="E199" i="2"/>
  <c r="E11" i="2"/>
  <c r="E10" i="2" s="1"/>
  <c r="E128" i="2"/>
  <c r="E127" i="2" s="1"/>
  <c r="E53" i="2"/>
  <c r="E66" i="2"/>
  <c r="E65" i="2" s="1"/>
  <c r="E64" i="2" s="1"/>
  <c r="E97" i="2"/>
  <c r="E251" i="2"/>
  <c r="E37" i="2"/>
  <c r="E36" i="2" s="1"/>
  <c r="E92" i="2"/>
  <c r="E87" i="2" s="1"/>
  <c r="E86" i="2" s="1"/>
  <c r="E234" i="2"/>
  <c r="E206" i="2"/>
  <c r="E198" i="2" l="1"/>
  <c r="E197" i="2" s="1"/>
  <c r="E9" i="2"/>
  <c r="E273" i="2" l="1"/>
  <c r="D240" i="2" l="1"/>
  <c r="C134" i="2" l="1"/>
  <c r="D134" i="2"/>
  <c r="C143" i="2" l="1"/>
  <c r="C142" i="2" s="1"/>
  <c r="D143" i="2"/>
  <c r="D142" i="2" s="1"/>
  <c r="C148" i="2"/>
  <c r="D148" i="2"/>
  <c r="C138" i="2"/>
  <c r="C137" i="2" s="1"/>
  <c r="D138" i="2"/>
  <c r="D137" i="2" s="1"/>
  <c r="D271" i="2"/>
  <c r="D270" i="2" s="1"/>
  <c r="D268" i="2"/>
  <c r="D266" i="2" s="1"/>
  <c r="D259" i="2"/>
  <c r="D258" i="2" s="1"/>
  <c r="D256" i="2" s="1"/>
  <c r="D255" i="2" s="1"/>
  <c r="D253" i="2"/>
  <c r="D252" i="2" s="1"/>
  <c r="D249" i="2"/>
  <c r="D248" i="2" s="1"/>
  <c r="D246" i="2"/>
  <c r="D245" i="2" s="1"/>
  <c r="D242" i="2" s="1"/>
  <c r="D239" i="2"/>
  <c r="D237" i="2"/>
  <c r="D236" i="2" s="1"/>
  <c r="D232" i="2"/>
  <c r="D231" i="2" s="1"/>
  <c r="D223" i="2"/>
  <c r="D222" i="2" s="1"/>
  <c r="D220" i="2"/>
  <c r="D219" i="2" s="1"/>
  <c r="D217" i="2"/>
  <c r="D216" i="2" s="1"/>
  <c r="D214" i="2"/>
  <c r="D213" i="2" s="1"/>
  <c r="D211" i="2"/>
  <c r="D210" i="2" s="1"/>
  <c r="D208" i="2"/>
  <c r="D207" i="2" s="1"/>
  <c r="D204" i="2"/>
  <c r="D203" i="2" s="1"/>
  <c r="D201" i="2"/>
  <c r="D200" i="2" s="1"/>
  <c r="D192" i="2"/>
  <c r="D191" i="2" s="1"/>
  <c r="D190" i="2" s="1"/>
  <c r="D188" i="2"/>
  <c r="D187" i="2" s="1"/>
  <c r="D185" i="2"/>
  <c r="D184" i="2" s="1"/>
  <c r="D177" i="2"/>
  <c r="D175" i="2"/>
  <c r="D174" i="2" s="1"/>
  <c r="D171" i="2"/>
  <c r="D170" i="2" s="1"/>
  <c r="D169" i="2" s="1"/>
  <c r="D167" i="2"/>
  <c r="D166" i="2" s="1"/>
  <c r="D150" i="2"/>
  <c r="D146" i="2"/>
  <c r="D145" i="2" s="1"/>
  <c r="D133" i="2"/>
  <c r="D129" i="2"/>
  <c r="D121" i="2"/>
  <c r="D119" i="2"/>
  <c r="D110" i="2"/>
  <c r="D105" i="2"/>
  <c r="D104" i="2" s="1"/>
  <c r="D103" i="2" s="1"/>
  <c r="D100" i="2"/>
  <c r="D99" i="2" s="1"/>
  <c r="D98" i="2" s="1"/>
  <c r="D95" i="2"/>
  <c r="D93" i="2"/>
  <c r="D90" i="2"/>
  <c r="D88" i="2"/>
  <c r="D84" i="2"/>
  <c r="D83" i="2" s="1"/>
  <c r="D82" i="2" s="1"/>
  <c r="D80" i="2"/>
  <c r="D76" i="2"/>
  <c r="D75" i="2" s="1"/>
  <c r="D73" i="2"/>
  <c r="D72" i="2" s="1"/>
  <c r="D69" i="2"/>
  <c r="D67" i="2"/>
  <c r="D58" i="2"/>
  <c r="D57" i="2" s="1"/>
  <c r="D55" i="2"/>
  <c r="D54" i="2" s="1"/>
  <c r="D51" i="2"/>
  <c r="D50" i="2" s="1"/>
  <c r="D48" i="2"/>
  <c r="D47" i="2" s="1"/>
  <c r="D45" i="2"/>
  <c r="D44" i="2" s="1"/>
  <c r="D42" i="2"/>
  <c r="D41" i="2" s="1"/>
  <c r="D39" i="2"/>
  <c r="D38" i="2" s="1"/>
  <c r="D34" i="2"/>
  <c r="D33" i="2" s="1"/>
  <c r="D31" i="2"/>
  <c r="D30" i="2" s="1"/>
  <c r="D28" i="2"/>
  <c r="D27" i="2" s="1"/>
  <c r="D25" i="2"/>
  <c r="D24" i="2" s="1"/>
  <c r="D18" i="2"/>
  <c r="D16" i="2"/>
  <c r="D14" i="2"/>
  <c r="D12" i="2"/>
  <c r="D11" i="2" l="1"/>
  <c r="D10" i="2" s="1"/>
  <c r="D173" i="2"/>
  <c r="D128" i="2"/>
  <c r="D97" i="2"/>
  <c r="D66" i="2"/>
  <c r="D65" i="2" s="1"/>
  <c r="D64" i="2" s="1"/>
  <c r="D199" i="2"/>
  <c r="D53" i="2"/>
  <c r="D206" i="2"/>
  <c r="D92" i="2"/>
  <c r="D87" i="2" s="1"/>
  <c r="D86" i="2" s="1"/>
  <c r="D251" i="2"/>
  <c r="D234" i="2"/>
  <c r="D118" i="2"/>
  <c r="D117" i="2" s="1"/>
  <c r="D109" i="2" s="1"/>
  <c r="D37" i="2"/>
  <c r="D36" i="2" s="1"/>
  <c r="D23" i="2"/>
  <c r="D22" i="2" s="1"/>
  <c r="D127" i="2" l="1"/>
  <c r="D9" i="2" s="1"/>
  <c r="D198" i="2"/>
  <c r="D197" i="2" s="1"/>
  <c r="D273" i="2" l="1"/>
  <c r="C223" i="2" l="1"/>
  <c r="C222" i="2" s="1"/>
  <c r="C217" i="2" l="1"/>
  <c r="C216" i="2" s="1"/>
  <c r="C214" i="2"/>
  <c r="C213" i="2" s="1"/>
  <c r="C211" i="2"/>
  <c r="C210" i="2" s="1"/>
  <c r="C246" i="2" l="1"/>
  <c r="C245" i="2" s="1"/>
  <c r="C220" i="2" l="1"/>
  <c r="C219" i="2" s="1"/>
  <c r="C42" i="2" l="1"/>
  <c r="C41" i="2" s="1"/>
  <c r="C39" i="2"/>
  <c r="C38" i="2" s="1"/>
  <c r="C37" i="2" l="1"/>
  <c r="C237" i="2" l="1"/>
  <c r="C236" i="2" s="1"/>
  <c r="C249" i="2"/>
  <c r="C248" i="2" s="1"/>
  <c r="C232" i="2"/>
  <c r="C231" i="2" s="1"/>
  <c r="C208" i="2"/>
  <c r="C207" i="2" s="1"/>
  <c r="C240" i="2"/>
  <c r="C239" i="2" s="1"/>
  <c r="C242" i="2"/>
  <c r="C253" i="2"/>
  <c r="C256" i="2"/>
  <c r="C255" i="2" s="1"/>
  <c r="C206" i="2" l="1"/>
  <c r="C234" i="2"/>
  <c r="C252" i="2"/>
  <c r="C271" i="2" l="1"/>
  <c r="C270" i="2" s="1"/>
  <c r="C268" i="2"/>
  <c r="C266" i="2" s="1"/>
  <c r="C259" i="2"/>
  <c r="C258" i="2" s="1"/>
  <c r="C251" i="2" s="1"/>
  <c r="C204" i="2"/>
  <c r="C203" i="2" s="1"/>
  <c r="C201" i="2"/>
  <c r="C200" i="2" s="1"/>
  <c r="C188" i="2"/>
  <c r="C187" i="2" s="1"/>
  <c r="C177" i="2"/>
  <c r="C175" i="2"/>
  <c r="C174" i="2" s="1"/>
  <c r="C171" i="2"/>
  <c r="C170" i="2" s="1"/>
  <c r="C169" i="2" s="1"/>
  <c r="C167" i="2"/>
  <c r="C166" i="2" s="1"/>
  <c r="C150" i="2"/>
  <c r="C146" i="2"/>
  <c r="C145" i="2" s="1"/>
  <c r="C133" i="2"/>
  <c r="C129" i="2"/>
  <c r="C121" i="2"/>
  <c r="C119" i="2"/>
  <c r="C84" i="2"/>
  <c r="C83" i="2" s="1"/>
  <c r="C82" i="2" s="1"/>
  <c r="C76" i="2"/>
  <c r="C75" i="2" s="1"/>
  <c r="C73" i="2"/>
  <c r="C72" i="2" s="1"/>
  <c r="C69" i="2"/>
  <c r="C67" i="2"/>
  <c r="C128" i="2" l="1"/>
  <c r="C199" i="2"/>
  <c r="C118" i="2"/>
  <c r="C117" i="2" s="1"/>
  <c r="C66" i="2"/>
  <c r="C65" i="2" s="1"/>
  <c r="C64" i="2" s="1"/>
  <c r="C34" i="2"/>
  <c r="C33" i="2" s="1"/>
  <c r="C31" i="2"/>
  <c r="C30" i="2" s="1"/>
  <c r="C28" i="2"/>
  <c r="C27" i="2" s="1"/>
  <c r="C25" i="2"/>
  <c r="C24" i="2" s="1"/>
  <c r="C18" i="2"/>
  <c r="C16" i="2"/>
  <c r="C23" i="2" l="1"/>
  <c r="C22" i="2" s="1"/>
  <c r="C58" i="2" l="1"/>
  <c r="C57" i="2" s="1"/>
  <c r="C55" i="2"/>
  <c r="C54" i="2" s="1"/>
  <c r="C48" i="2"/>
  <c r="C47" i="2" s="1"/>
  <c r="C45" i="2"/>
  <c r="C44" i="2" s="1"/>
  <c r="C53" i="2" l="1"/>
  <c r="C88" i="2"/>
  <c r="C185" i="2" l="1"/>
  <c r="C184" i="2" l="1"/>
  <c r="C173" i="2" s="1"/>
  <c r="C127" i="2" s="1"/>
  <c r="C110" i="2"/>
  <c r="C109" i="2" s="1"/>
  <c r="C100" i="2"/>
  <c r="C99" i="2" s="1"/>
  <c r="C98" i="2" s="1"/>
  <c r="C105" i="2"/>
  <c r="C104" i="2" s="1"/>
  <c r="C103" i="2" s="1"/>
  <c r="C95" i="2"/>
  <c r="C93" i="2"/>
  <c r="C90" i="2"/>
  <c r="C80" i="2"/>
  <c r="C92" i="2" l="1"/>
  <c r="C87" i="2" s="1"/>
  <c r="C86" i="2" s="1"/>
  <c r="C97" i="2"/>
  <c r="C192" i="2" l="1"/>
  <c r="C191" i="2" s="1"/>
  <c r="C190" i="2" s="1"/>
  <c r="C198" i="2" l="1"/>
  <c r="C197" i="2" s="1"/>
  <c r="C51" i="2" l="1"/>
  <c r="C14" i="2"/>
  <c r="C12" i="2"/>
  <c r="C11" i="2" s="1"/>
  <c r="C50" i="2" l="1"/>
  <c r="C36" i="2" s="1"/>
  <c r="C10" i="2"/>
  <c r="C9" i="2" l="1"/>
  <c r="C273" i="2" s="1"/>
</calcChain>
</file>

<file path=xl/sharedStrings.xml><?xml version="1.0" encoding="utf-8"?>
<sst xmlns="http://schemas.openxmlformats.org/spreadsheetml/2006/main" count="539" uniqueCount="468">
  <si>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</si>
  <si>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</si>
  <si>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</si>
  <si>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</si>
  <si>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</si>
  <si>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</si>
  <si>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</si>
  <si>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</si>
  <si>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</si>
  <si>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</si>
  <si>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182 1 01 02040 01 0000 110</t>
  </si>
  <si>
    <t>000 1 03 00000 00 0000 000</t>
  </si>
  <si>
    <t>Доходы от уплаты акцизов на дизельное топливо, подлежащие распределению  между  бюджетами  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</si>
  <si>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</si>
  <si>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</si>
  <si>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</si>
  <si>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</si>
  <si>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000 1 08 00000 00 0000 000</t>
  </si>
  <si>
    <t>ГОСУДАРСТВЕННАЯ ПОШЛИНА</t>
  </si>
  <si>
    <t xml:space="preserve"> 182 1 08 03010 01 0000 110   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</si>
  <si>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</si>
  <si>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</si>
  <si>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</si>
  <si>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</si>
  <si>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303 1 11 05025 05 0000 120
</t>
  </si>
  <si>
    <t>303 1 11 05035 05 0000 120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</si>
  <si>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</si>
  <si>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000 1 12 00000 00 0000 000</t>
  </si>
  <si>
    <t>ПЛАТЕЖИ ПРИ ПОЛЬЗОВАНИИ ПРИРОДНЫМИ РЕСУРСАМИ</t>
  </si>
  <si>
    <t>000 1 13 00000 00 0000 000</t>
  </si>
  <si>
    <t>000 1 14 00000 00 0000 000</t>
  </si>
  <si>
    <t>ДОХОДЫ ОТ ПРОДАЖИ МАТЕРИАЛЬНЫХ 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</si>
  <si>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</si>
  <si>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</si>
  <si>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</si>
  <si>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</si>
  <si>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</si>
  <si>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</si>
  <si>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</si>
  <si>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</si>
  <si>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</si>
  <si>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</si>
  <si>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</si>
  <si>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Всего доходов</t>
  </si>
  <si>
    <t>Прочие доходы от оказания платных услуг (работ) получателями средств бюджетов муниципальных районов (прочие доходы от оказания платных услуг)</t>
  </si>
  <si>
    <t>Прочие доходы от оказания платных услуг (работ) получателями средств бюджетов муниципальных районов (доходы от оказания платных услуг казенными учреждениями)</t>
  </si>
  <si>
    <t>073 1 13 01995 05 0001 130</t>
  </si>
  <si>
    <t>073 1 13 01995 05 0002 130</t>
  </si>
  <si>
    <t>000 1 05 00000 00 0000 000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</si>
  <si>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</si>
  <si>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</si>
  <si>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</si>
  <si>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</si>
  <si>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</si>
  <si>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</si>
  <si>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 xml:space="preserve"> Госпошлина на выдачу разрешения на установку рекламной конструкции</t>
  </si>
  <si>
    <t xml:space="preserve">220 1 14 06013 13 0000 430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</si>
  <si>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</si>
  <si>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</si>
  <si>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</si>
  <si>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313 1 14 06013 13 0000 430
</t>
  </si>
  <si>
    <t>313 1 11 05013 13 0000 120</t>
  </si>
  <si>
    <t>Дотации бюджетам бюджетной системы Российской Федерации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</si>
  <si>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</si>
  <si>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</si>
  <si>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220 1 11 05013 13 0000 120</t>
  </si>
  <si>
    <t>182 1 05 02010 02 0000 110</t>
  </si>
  <si>
    <t xml:space="preserve">000 1 17 05050 05 0000 180
</t>
  </si>
  <si>
    <t>073 1 17 05050 05 0003 180</t>
  </si>
  <si>
    <t xml:space="preserve">Прочие неналоговые доходы бюджетов муниципальных районов (средства, полученные от спонсорской помощи)
</t>
  </si>
  <si>
    <t>303 1 17 05050 05 0004 180</t>
  </si>
  <si>
    <t>Прочие неналоговые доходы бюджетов муниципальных районов (прочие неналоговые доходы)</t>
  </si>
  <si>
    <t>048 1 12 01010 01 6000 120</t>
  </si>
  <si>
    <t>048 1 12 01030 01 6000 120</t>
  </si>
  <si>
    <t>303 1 11 05013 05 0000 120</t>
  </si>
  <si>
    <t>303 1 14 06013 05 0000 430</t>
  </si>
  <si>
    <t>Единица измерения: руб.</t>
  </si>
  <si>
    <t>Субвенции бюджетам муниципальных районов на 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</si>
  <si>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303 1 11 07015 05 0000 120</t>
  </si>
  <si>
    <t xml:space="preserve"> Доходы от перечисления части прибыли,остающейся после уплаты налогов и иных  обязательных платежей муниципальных унитарных предприятий, созданных муниципальными районами</t>
  </si>
  <si>
    <t>182 1 05 03010 01 0000 110</t>
  </si>
  <si>
    <t>303  1 14 06025 05 0000 430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</si>
  <si>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</si>
  <si>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048 1 12 01041 01 6000 120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</si>
  <si>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</si>
  <si>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000 2 02 10000 00 0000 150</t>
  </si>
  <si>
    <t>092 2 02 15001 05 0000 150</t>
  </si>
  <si>
    <t>092 2 02 15002 05 0000 150</t>
  </si>
  <si>
    <t xml:space="preserve">000 2 02 20000 00 0000 150
</t>
  </si>
  <si>
    <t>092 2 02 30024 05 0000 150</t>
  </si>
  <si>
    <t>092 2 02 29999 05 0000 150</t>
  </si>
  <si>
    <t>000 2 02 30000 00 0000 150</t>
  </si>
  <si>
    <t>092 2 02 35082 05 0000 150</t>
  </si>
  <si>
    <t xml:space="preserve">
092 2 02 35120 05 0000 150
</t>
  </si>
  <si>
    <t>092 2 02 40014 05 0000 150</t>
  </si>
  <si>
    <t>092 2 02 39999 05 0000 150</t>
  </si>
  <si>
    <t xml:space="preserve">100 1 03 02231 01 0000 110
</t>
  </si>
  <si>
    <t xml:space="preserve">100 1 03 02241 01 0000 110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</si>
  <si>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</si>
  <si>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</si>
  <si>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</si>
  <si>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100 1 03 02261 01 0000 110
</t>
  </si>
  <si>
    <t xml:space="preserve">Прочие доходы от компенсации затрат бюджетов муниципальных районов (прочие доходы от компенсации затрат) </t>
  </si>
  <si>
    <t>303 1 11 09045 05 0000 120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</si>
  <si>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</si>
  <si>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092 2 02 20216 05 0000 150
</t>
  </si>
  <si>
    <t>092 1 17 05050 05 0004 180</t>
  </si>
  <si>
    <t xml:space="preserve">048 1 12 01042 01 6000 120
</t>
  </si>
  <si>
    <t>073 1 13 02995 05 0043 130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</si>
  <si>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</si>
  <si>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</si>
  <si>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023 1 16 01053 01 0000 140</t>
  </si>
  <si>
    <t>023 1 16 01063 01 0000 140</t>
  </si>
  <si>
    <t>023 1 16 01123 01 0000 140</t>
  </si>
  <si>
    <t>023 1 16 01203 01 0000 140</t>
  </si>
  <si>
    <t>303 1 17 05050 05 0007 180</t>
  </si>
  <si>
    <t>Прочие неналоговые доходы бюджетов муниципальных районов (предоставление права на установку и эксплуатацию рекламных конструкций)</t>
  </si>
  <si>
    <t>092 2 18 60010 05 0000 150</t>
  </si>
  <si>
    <t>188 1 16 10123 01 0051 140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</si>
  <si>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</si>
  <si>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092 2 19 60010 05 0000 150
</t>
  </si>
  <si>
    <t>042 1 16 01203 01 0000 140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</si>
  <si>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</si>
  <si>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303 1 16 07090 05 0000 140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</si>
  <si>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</si>
  <si>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303 1 13 02995 05 0045 130</t>
  </si>
  <si>
    <t xml:space="preserve">Прочие доходы от компенсации затрат бюджетов муниципальных районов (за отпущенные материально-технические ресурсы (запасы)) </t>
  </si>
  <si>
    <t xml:space="preserve">092 2 02 49999 05 0000 150
</t>
  </si>
  <si>
    <t>Прочие межбюджетные трансферты, передаваемые бюджетам муниципальных районов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</si>
  <si>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</si>
  <si>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</si>
  <si>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Налоги на имущество</t>
  </si>
  <si>
    <t>000 1 09 04000 00 0000 110</t>
  </si>
  <si>
    <t>Налог на имущество предприятий</t>
  </si>
  <si>
    <t>000 1 09 04010 02 0000 110</t>
  </si>
  <si>
    <t>182 1 09 04010 02 0000 110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</si>
  <si>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</si>
  <si>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</si>
  <si>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</si>
  <si>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</si>
  <si>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</si>
  <si>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</si>
  <si>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</si>
  <si>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</si>
  <si>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</si>
  <si>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</si>
  <si>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</si>
  <si>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</si>
  <si>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</si>
  <si>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</si>
  <si>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</si>
  <si>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</si>
  <si>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000 1 12 01042 01 0000 120</t>
  </si>
  <si>
    <t>Плата за размещение твердых коммунальных отходов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</si>
  <si>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</si>
  <si>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</si>
  <si>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</si>
  <si>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</si>
  <si>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092 1 13 02995 05 0043 130</t>
  </si>
  <si>
    <t>000 1 13 01000 00 0000 130</t>
  </si>
  <si>
    <t>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</si>
  <si>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</si>
  <si>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</si>
  <si>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000 1 14 02053 05 0000 410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</si>
  <si>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</si>
  <si>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000 1 14 02000 00 0000 000</t>
  </si>
  <si>
    <t xml:space="preserve">000 1 16 01000 01 0000 140
</t>
  </si>
  <si>
    <t>Административные штрафы, установленные Кодексом Российской Федерации об административных правонарушениях</t>
  </si>
  <si>
    <t xml:space="preserve">000 1 16 07090 00 0000 140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</si>
  <si>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</si>
  <si>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000 1 16 10123 01 0000 140
</t>
  </si>
  <si>
    <t xml:space="preserve">000 1 16 10100 00 0000 140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</si>
  <si>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</si>
  <si>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>303 1 16 10123 01 0051 140</t>
  </si>
  <si>
    <t xml:space="preserve">Платежи, уплачиваемые в целях возмещения вреда
</t>
  </si>
  <si>
    <t>321 1 16 10123 01 0051 140</t>
  </si>
  <si>
    <t>415 1 16 10123 01 0051 140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</si>
  <si>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</si>
  <si>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</si>
  <si>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182 1 16 10129 01 0000 140
</t>
  </si>
  <si>
    <t xml:space="preserve">000 1 16 01190 01 0000 140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</si>
  <si>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</si>
  <si>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000 1 16 01193 01 0000 140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</si>
  <si>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</si>
  <si>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000 2 02 20216 00 0000 150
</t>
  </si>
  <si>
    <t xml:space="preserve">000 2 02 29999 00 0000 150
</t>
  </si>
  <si>
    <t xml:space="preserve">Прочие субсидии
</t>
  </si>
  <si>
    <t>000 1 03 02240 01 0000 110</t>
  </si>
  <si>
    <t>000 1 03 02250 01 0000 110</t>
  </si>
  <si>
    <t>000 1 03 02260 01 0000 110</t>
  </si>
  <si>
    <t>000 1 03 02230 01 0000 110</t>
  </si>
  <si>
    <t xml:space="preserve">000 1 05 02000 02 0000 110
</t>
  </si>
  <si>
    <t xml:space="preserve">000 1 05 03010 01 0000 110
</t>
  </si>
  <si>
    <t>Единый сельскохозяйственный налог</t>
  </si>
  <si>
    <t xml:space="preserve">000 1 05 03000 01 0000 110
</t>
  </si>
  <si>
    <t xml:space="preserve">000 1 05 04020 02 0000 110
</t>
  </si>
  <si>
    <t xml:space="preserve">000 1 05 04000 02 0000 110
</t>
  </si>
  <si>
    <t>Налог, взимаемый в связи с применением патентной системы налогообложения</t>
  </si>
  <si>
    <t>000 1 03 02000 01 0000 110</t>
  </si>
  <si>
    <t xml:space="preserve">000  1 05 02010 02 0000 110
</t>
  </si>
  <si>
    <t xml:space="preserve">000 1 08 03010 01 0000 110
</t>
  </si>
  <si>
    <t xml:space="preserve">000 1 08 03000 01 0000 110
</t>
  </si>
  <si>
    <t xml:space="preserve">000 1 08 07000 01 0000 110
</t>
  </si>
  <si>
    <t xml:space="preserve">000 1 14 06000 00 0000 430
</t>
  </si>
  <si>
    <t>042 1 16 01063 01 0000 140</t>
  </si>
  <si>
    <t>303 1 16 02020 02 0000 140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</si>
  <si>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</si>
  <si>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041 1 16 10123 01 0051 140</t>
  </si>
  <si>
    <t xml:space="preserve">Прочие неналоговые доходы бюджетов муниципальных районов (прочие неналоговые доходы)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</si>
  <si>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</si>
  <si>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092 2 02 45303 05 0000 150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</si>
  <si>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</si>
  <si>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000 2 02 45303 00 0000 150
</t>
  </si>
  <si>
    <t>000 2 02 49999 05 0000 150</t>
  </si>
  <si>
    <t>000 2 02 40000 00 0000 150</t>
  </si>
  <si>
    <t>000 2 02 45303 05 0000 150</t>
  </si>
  <si>
    <t xml:space="preserve">000 2 02 49999 00 0000 150
</t>
  </si>
  <si>
    <t>000 2 02 29999 05 0000 150</t>
  </si>
  <si>
    <t>000 1 01 02000 01 0000 110</t>
  </si>
  <si>
    <t xml:space="preserve">000 1 01 02010 01 0000 110
</t>
  </si>
  <si>
    <t xml:space="preserve">000 1 01 02020 01 0000 110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</si>
  <si>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</si>
  <si>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000 1 01 02030 01 0000 110
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</si>
  <si>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</si>
  <si>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000 1 01 02040 01 0000 110
</t>
  </si>
  <si>
    <t>000 1 03 02231 01 0000 110</t>
  </si>
  <si>
    <t xml:space="preserve">000 1 03 02241 01 0000 110
</t>
  </si>
  <si>
    <t xml:space="preserve">000 1 03 02251 01 0000 110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</si>
  <si>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</si>
  <si>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</si>
  <si>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000 1 11 05000 00 0000 120
</t>
  </si>
  <si>
    <t xml:space="preserve">000 1 11 05010 00 0000 120
</t>
  </si>
  <si>
    <t>000 1 11 05013 05 0000 120</t>
  </si>
  <si>
    <t>000 1 11 05013 13 0000 120</t>
  </si>
  <si>
    <t xml:space="preserve">000 1 11 05020 00 0000 120
</t>
  </si>
  <si>
    <t xml:space="preserve">000 1 11 05025 05 0000 120
</t>
  </si>
  <si>
    <t xml:space="preserve">000 1 11 05030 00 0000 120
</t>
  </si>
  <si>
    <t>000 1 11 05035 05 0000 120</t>
  </si>
  <si>
    <t xml:space="preserve">000 1 11 09000 00 0000 120
</t>
  </si>
  <si>
    <t xml:space="preserve">000 1 11 09040 00 0000 120
</t>
  </si>
  <si>
    <t xml:space="preserve">000 1 11 09045 05 0000 120
</t>
  </si>
  <si>
    <t xml:space="preserve">000 1 13 01990 00 0000 130
</t>
  </si>
  <si>
    <t xml:space="preserve">000 1 13 02990 00 0000 130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</si>
  <si>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</si>
  <si>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 xml:space="preserve">000 1 14 06010 00 0000 430
</t>
  </si>
  <si>
    <t xml:space="preserve">000 1 14 06013 13 0000 430
</t>
  </si>
  <si>
    <t xml:space="preserve">000 1 14 06013 05 0000 430
</t>
  </si>
  <si>
    <t xml:space="preserve">000 1 16 01053 01 0000 140
</t>
  </si>
  <si>
    <t xml:space="preserve">000 1 16 01063 01 0000 140
</t>
  </si>
  <si>
    <t xml:space="preserve">000 1 16 01123 01 0000 140
</t>
  </si>
  <si>
    <t xml:space="preserve">000 1 16 01203 01 0000 140
</t>
  </si>
  <si>
    <t xml:space="preserve">000 1 16 01050 01 0000 140
</t>
  </si>
  <si>
    <t xml:space="preserve">000 1 16 01060 01 0000 140
</t>
  </si>
  <si>
    <t xml:space="preserve">000 1 16 01120 01 0000 140
</t>
  </si>
  <si>
    <t xml:space="preserve">000 1 16 01200 01 0000 140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</si>
  <si>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</si>
  <si>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000 1 16 02000 02 0000 140
</t>
  </si>
  <si>
    <t>000 1 16 02020 02 0000 140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</si>
  <si>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</si>
  <si>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000 1 16 07000 01 0000 140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</si>
  <si>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</si>
  <si>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000 1 16 10000 00 0000 140
</t>
  </si>
  <si>
    <t xml:space="preserve">Платежи в целях возмещения причиненного ущерба (убытков)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</si>
  <si>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
</t>
  </si>
  <si>
    <t xml:space="preserve">000 1 16 10100 05 0000 140
</t>
  </si>
  <si>
    <t>000 1 16 07090 05 0000 140</t>
  </si>
  <si>
    <t xml:space="preserve">000 1 16 10120 00 0000 140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</si>
  <si>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</si>
  <si>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000 1 16 11050 01 0000 140</t>
  </si>
  <si>
    <t xml:space="preserve">000 1 16 11000 01 0000 140
</t>
  </si>
  <si>
    <t xml:space="preserve">0001 17 00000 00 0000 000
</t>
  </si>
  <si>
    <t xml:space="preserve">000 1 17 05000 00 0000 180
</t>
  </si>
  <si>
    <t xml:space="preserve">000 2 02 15001 00 0000 150
</t>
  </si>
  <si>
    <t xml:space="preserve">000 2 02 15001 05 0000 150
</t>
  </si>
  <si>
    <t xml:space="preserve">000 2 02 15002 00 0000 150
</t>
  </si>
  <si>
    <t xml:space="preserve">000 2 02 15002 05 0000 150
</t>
  </si>
  <si>
    <t xml:space="preserve">000 2 02 20216 05 0000 150
</t>
  </si>
  <si>
    <t xml:space="preserve">000 2 02 30024 00 0000 150
</t>
  </si>
  <si>
    <t xml:space="preserve">000 2 02 30024 05 0000 150
</t>
  </si>
  <si>
    <t xml:space="preserve">000 2 02 35082 00 0000 150
</t>
  </si>
  <si>
    <t xml:space="preserve">000 2 02 35082 05 0000 150
</t>
  </si>
  <si>
    <t xml:space="preserve">000 2 02 35120 00 0000 150
</t>
  </si>
  <si>
    <t xml:space="preserve">000 2 02 35120 05 0000 150
</t>
  </si>
  <si>
    <t xml:space="preserve">000 2 02 39999 00 0000 150
</t>
  </si>
  <si>
    <t xml:space="preserve">000 2 02 39999 05 0000 150
</t>
  </si>
  <si>
    <t xml:space="preserve">000 2 02 40014 05 0000 150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</si>
  <si>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</si>
  <si>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</si>
  <si>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000 2 18 60010 05 0000 150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</si>
  <si>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</si>
  <si>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000 2 19 60010 05 0000 150
</t>
  </si>
  <si>
    <t xml:space="preserve">000 1 05 01000 00 0000 110
</t>
  </si>
  <si>
    <t xml:space="preserve">000 1 05 01010 01 0000 110
</t>
  </si>
  <si>
    <t>2023 год</t>
  </si>
  <si>
    <t>000 1 05 01011 01 0000 110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</si>
  <si>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</si>
  <si>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</si>
  <si>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</si>
  <si>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</si>
  <si>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</si>
  <si>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</si>
  <si>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</si>
  <si>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000 2 02 40014 00 0000 150
</t>
  </si>
  <si>
    <t xml:space="preserve">000 2 02 25304 00 0000 150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</si>
  <si>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</si>
  <si>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000 2 02 25304 05 0000 150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</si>
  <si>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</si>
  <si>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092 2 02 25304 05 0000 150
</t>
  </si>
  <si>
    <t xml:space="preserve">000 2 02 35469 00 0000 150
</t>
  </si>
  <si>
    <t xml:space="preserve">Субвенции бюджетам на проведение Всероссийской переписи населения 2020 года
</t>
  </si>
  <si>
    <t xml:space="preserve">000 2 02 35469 05 0000 150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</si>
  <si>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</si>
  <si>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092 2 02 35469 05 0000 150
</t>
  </si>
  <si>
    <t xml:space="preserve">042 1 16 01073 01 0000 140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</si>
  <si>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</si>
  <si>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000 1 16 01073 01 0000 140</t>
  </si>
  <si>
    <t xml:space="preserve">000 1 16 01070 01 0000 140
</t>
  </si>
  <si>
    <t>042 1 16 01083 01 0000 140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</si>
  <si>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</si>
  <si>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</si>
  <si>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000 1 16 01080 01 0000 140
</t>
  </si>
  <si>
    <t>092 2 02 25519 05 0000 150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</si>
  <si>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</si>
  <si>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</si>
  <si>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 xml:space="preserve">000 2 02 25519 00 0000 150
</t>
  </si>
  <si>
    <t xml:space="preserve">Субсидии бюджетам на поддержку отрасли культуры
</t>
  </si>
  <si>
    <t xml:space="preserve">000 2 02 25169 05 0000 150
</t>
  </si>
  <si>
    <t xml:space="preserve">092 2 02 25169 05 0000 150
</t>
  </si>
  <si>
    <t xml:space="preserve">000 2 02 25169 00 0000 150
</t>
  </si>
  <si>
    <t xml:space="preserve">000 2 02 25210 05 0000 150
</t>
  </si>
  <si>
    <t xml:space="preserve">092 2 02 25210 05 0000 150
</t>
  </si>
  <si>
    <t xml:space="preserve">000 2 02 25210 00 0000 150
</t>
  </si>
  <si>
    <t xml:space="preserve">000 2 02 25491 05 0000 150
</t>
  </si>
  <si>
    <t xml:space="preserve">092 2 02 25491 05 0000 150
</t>
  </si>
  <si>
    <t xml:space="preserve">000 2 02 25491 00 0000 150
</t>
  </si>
  <si>
    <t>042 1 16 01143 01 0000 140</t>
  </si>
  <si>
    <t xml:space="preserve">000 1 16 01140 01 0000 140
</t>
  </si>
  <si>
    <t>048 1 16 11050 01 0000 140</t>
  </si>
  <si>
    <t xml:space="preserve">303 2 02 49999 05 0000 150
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</si>
  <si>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</si>
  <si>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</si>
  <si>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182 1 01 02080 01 0000 110</t>
  </si>
  <si>
    <t xml:space="preserve">000 2 07 00000 00 0000 000
</t>
  </si>
  <si>
    <t xml:space="preserve">ПРОЧИЕ БЕЗВОЗМЕЗДНЫЕ ПОСТУПЛЕНИЯ
</t>
  </si>
  <si>
    <t xml:space="preserve">000 2 07 05000 05 0000 150
</t>
  </si>
  <si>
    <t xml:space="preserve">Прочие безвозмездные поступления в бюджеты муниципальных районов
</t>
  </si>
  <si>
    <t xml:space="preserve">000 2 07 05030 05 0000 150
</t>
  </si>
  <si>
    <t xml:space="preserve">303 2 07 05030 05 0000 150
</t>
  </si>
  <si>
    <t>2024 год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</si>
  <si>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</si>
  <si>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субъектов Российской Федерации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</si>
  <si>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</si>
  <si>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303 1 08 07150 01 1000 110</t>
  </si>
  <si>
    <t xml:space="preserve">000 1 08 07150 01 1000 110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</si>
  <si>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</si>
  <si>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</si>
  <si>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</si>
  <si>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</si>
  <si>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</si>
  <si>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</si>
  <si>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</si>
  <si>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</si>
  <si>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</si>
  <si>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</si>
  <si>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</si>
  <si>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</si>
  <si>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</si>
  <si>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</si>
  <si>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</si>
  <si>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</si>
  <si>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</si>
  <si>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</si>
  <si>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</si>
  <si>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</si>
  <si>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</si>
  <si>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</si>
  <si>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</si>
  <si>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</si>
  <si>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</si>
  <si>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</si>
  <si>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</si>
  <si>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</si>
  <si>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Прочие доходы от оказания платных услуг (работ)</t>
  </si>
  <si>
    <t>Прочие доходы от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</si>
  <si>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</si>
  <si>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</si>
  <si>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</si>
  <si>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</si>
  <si>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</si>
  <si>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</si>
  <si>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</si>
  <si>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</si>
  <si>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</si>
  <si>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</si>
  <si>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</si>
  <si>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</si>
  <si>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</si>
  <si>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</si>
  <si>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</si>
  <si>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</si>
  <si>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</si>
  <si>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</si>
  <si>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</si>
  <si>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</si>
  <si>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</si>
  <si>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</si>
  <si>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</si>
  <si>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</si>
  <si>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</si>
  <si>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</si>
  <si>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</si>
  <si>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</si>
  <si>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</si>
  <si>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</si>
  <si>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</si>
  <si>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</si>
  <si>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</si>
  <si>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</si>
  <si>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</si>
  <si>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</si>
  <si>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</si>
  <si>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</si>
  <si>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</si>
  <si>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</si>
  <si>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</si>
  <si>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</si>
  <si>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</si>
  <si>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</si>
  <si>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303 1 14 02053 05 0000 440</t>
  </si>
  <si>
    <t>000 1 14 02053 05 0000 440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</si>
  <si>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</si>
  <si>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000 1 14 02052 05 0000 440
</t>
  </si>
  <si>
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</si>
  <si>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073 1 14 02052 05 0000 440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</si>
  <si>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</si>
  <si>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000 1 16 01074 01 0000 140
</t>
  </si>
  <si>
    <t xml:space="preserve">303 1 16 01074 01 0000 140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</si>
  <si>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</si>
  <si>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000 1 16 01153 01 0000 140
</t>
  </si>
  <si>
    <t xml:space="preserve">303 1 16 10100 05 0000 140
</t>
  </si>
  <si>
    <t xml:space="preserve">042 1 16 01153 01 0000 140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</si>
  <si>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</si>
  <si>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000  1 14 06025 05 0000 430</t>
  </si>
  <si>
    <t xml:space="preserve">000 1 14 06020 00 0000 430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</si>
  <si>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</si>
  <si>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</si>
  <si>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000 1 16 01173 01 0000 140
</t>
  </si>
  <si>
    <t xml:space="preserve">042 1 16 01173 01 0000 140
</t>
  </si>
  <si>
    <t xml:space="preserve">000 1 16 01170 01 0000 140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</si>
  <si>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</si>
  <si>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042 1 16 01193 01 0000 140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</si>
  <si>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до1 января в 2020года</t>
  </si>
  <si>
    <t>048 1 16 10123 01 0000 140</t>
  </si>
  <si>
    <t>2025 год</t>
  </si>
  <si>
    <t>042 1 16 01053 01 0000 140</t>
  </si>
  <si>
    <t>Доходы бюджета Приволжского муниципального района по кодам классификации доходов бюджетов на 2023 год и на плановый период 2024 и 2025 годов</t>
  </si>
  <si>
    <t xml:space="preserve">Приложение 2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                                                                                                                         </t>
  </si>
  <si>
    <t xml:space="preserve">000 2 02 25599 00 0000 150
</t>
  </si>
  <si>
    <t xml:space="preserve">Субсидии бюджетам на подготовку проектов межевания земельных участков и на проведение кадастровых работ
</t>
  </si>
  <si>
    <t xml:space="preserve">000 2 02 25599 05 0000 150
</t>
  </si>
  <si>
    <t xml:space="preserve">092 2 02 25599 05 0000 150
</t>
  </si>
  <si>
    <t xml:space="preserve">000 2 02 25098 05 0000 150
</t>
  </si>
  <si>
    <t xml:space="preserve">092 2 02 25098 05 0000 150
</t>
  </si>
  <si>
    <t xml:space="preserve">000 2 02 25098 00 0000 150
</t>
  </si>
  <si>
    <t xml:space="preserve"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</si>
  <si>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</si>
  <si>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 xml:space="preserve">Субсидии бюджетам муниципальных районов на подготовку проектов межевания земельных участков и на проведение кадастровых работ
</t>
  </si>
  <si>
    <t>в редакции решения Совета от 26.01.2023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</si>
</sst>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2">
      <alignment horizontal="left" vertical="top" wrapText="1"/>
    </xf>
  </cellStyleXfs>
  <cellXfs count="51">
    <xf numFmtId="0" fontId="0" fillId="0" borderId="0" xfId="0"/>
    <xf numFmtId="0" fontId="0" fillId="2" borderId="0" xfId="0" applyFill="1"/>
    <xf numFmtId="4" fontId="6" fillId="2" borderId="0" xfId="0" applyNumberFormat="1" applyFont="1" applyFill="1" applyAlignment="1">
      <alignment horizontal="center" vertical="center"/>
    </xf>
    <xf numFmtId="0" fontId="0" fillId="2" borderId="1" xfId="0" applyFill="1" applyBorder="1"/>
    <xf numFmtId="0" fontId="4" fillId="2" borderId="0" xfId="0" applyFont="1" applyFill="1"/>
    <xf numFmtId="0" fontId="5" fillId="2" borderId="0" xfId="1" applyFont="1" applyFill="1" applyAlignment="1">
      <alignment vertical="center"/>
    </xf>
    <xf numFmtId="0" fontId="7" fillId="2" borderId="0" xfId="1" applyFont="1" applyFill="1"/>
    <xf numFmtId="4" fontId="4" fillId="2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0" fillId="0" borderId="0" xfId="0" applyFill="1"/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1" fillId="0" borderId="0" xfId="1" applyFont="1" applyFill="1" applyAlignment="1">
      <alignment horizontal="center" vertical="center" wrapText="1"/>
    </xf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6" fillId="0" borderId="3" xfId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/>
    <xf numFmtId="0" fontId="6" fillId="0" borderId="1" xfId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vertical="center"/>
    </xf>
  </cellXfs>
  <cellStyles count="4">
    <cellStyle name="xl44" xfId="3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H280"/>
  <sheetViews>
    <sheetView tabSelected="1" zoomScaleNormal="100" workbookViewId="0">
      <selection activeCell="D12" sqref="D12"/>
    </sheetView>
  </sheetViews>
  <sheetFormatPr defaultRowHeight="15" x14ac:dyDescent="0.25"/>
  <cols>
    <col min="1" max="1" width="29" style="4" customWidth="1"/>
    <col min="2" max="2" width="39" style="4" customWidth="1"/>
    <col min="3" max="3" width="19" style="4" customWidth="1"/>
    <col min="4" max="4" width="19.7109375" style="4" customWidth="1"/>
    <col min="5" max="5" width="18.5703125" style="4" customWidth="1"/>
    <col min="6" max="6" width="19.42578125" style="1" customWidth="1"/>
    <col min="7" max="7" width="9.140625" style="1" customWidth="1"/>
    <col min="8" max="16384" width="9.140625" style="1"/>
  </cols>
  <sheetData>
    <row r="1" spans="1:5" ht="95.25" customHeight="1" x14ac:dyDescent="0.25">
      <c r="A1" s="8"/>
      <c r="B1" s="8"/>
      <c r="C1" s="9" t="s">
        <v>456</v>
      </c>
      <c r="D1" s="10"/>
      <c r="E1" s="11"/>
    </row>
    <row r="2" spans="1:5" ht="54.75" customHeight="1" x14ac:dyDescent="0.3">
      <c r="A2" s="12" t="s">
        <v>455</v>
      </c>
      <c r="B2" s="13"/>
      <c r="C2" s="14"/>
      <c r="D2" s="14"/>
      <c r="E2" s="11"/>
    </row>
    <row r="3" spans="1:5" ht="18" customHeight="1" x14ac:dyDescent="0.25">
      <c r="A3" s="15" t="s">
        <v>467</v>
      </c>
      <c r="B3" s="16"/>
      <c r="C3" s="16"/>
      <c r="D3" s="16"/>
      <c r="E3" s="16"/>
    </row>
    <row r="4" spans="1:5" ht="15" customHeight="1" x14ac:dyDescent="0.25">
      <c r="A4" s="17" t="s">
        <v>76</v>
      </c>
      <c r="B4" s="11"/>
      <c r="C4" s="11"/>
      <c r="D4" s="11"/>
      <c r="E4" s="11"/>
    </row>
    <row r="5" spans="1:5" ht="10.5" hidden="1" customHeight="1" x14ac:dyDescent="0.25">
      <c r="A5" s="18" t="s">
        <v>76</v>
      </c>
      <c r="B5" s="19"/>
      <c r="C5" s="19"/>
      <c r="D5" s="20"/>
      <c r="E5" s="21"/>
    </row>
    <row r="6" spans="1:5" ht="15" customHeight="1" x14ac:dyDescent="0.25">
      <c r="A6" s="22" t="s">
        <v>0</v>
      </c>
      <c r="B6" s="22" t="s">
        <v>1</v>
      </c>
      <c r="C6" s="23" t="s">
        <v>293</v>
      </c>
      <c r="D6" s="23" t="s">
        <v>348</v>
      </c>
      <c r="E6" s="23" t="s">
        <v>453</v>
      </c>
    </row>
    <row r="7" spans="1:5" ht="15" customHeight="1" x14ac:dyDescent="0.25">
      <c r="A7" s="24"/>
      <c r="B7" s="22"/>
      <c r="C7" s="23"/>
      <c r="D7" s="23"/>
      <c r="E7" s="23"/>
    </row>
    <row r="8" spans="1:5" ht="15" customHeight="1" x14ac:dyDescent="0.25">
      <c r="A8" s="24"/>
      <c r="B8" s="22"/>
      <c r="C8" s="23"/>
      <c r="D8" s="23"/>
      <c r="E8" s="23"/>
    </row>
    <row r="9" spans="1:5" ht="28.5" x14ac:dyDescent="0.25">
      <c r="A9" s="25" t="s">
        <v>2</v>
      </c>
      <c r="B9" s="26" t="s">
        <v>3</v>
      </c>
      <c r="C9" s="27">
        <f>C10+C22+C36+C53+C64+C97+C109+C127+C86+C190</f>
        <v>116286680</v>
      </c>
      <c r="D9" s="27">
        <f>D10+D22+D36+D53+D64+D97+D109+D127+D86+D190</f>
        <v>117307800</v>
      </c>
      <c r="E9" s="27">
        <f>E10+E22+E36+E53+E64+E97+E109+E127+E86+E190</f>
        <v>121876960</v>
      </c>
    </row>
    <row r="10" spans="1:5" x14ac:dyDescent="0.25">
      <c r="A10" s="25" t="s">
        <v>4</v>
      </c>
      <c r="B10" s="26" t="s">
        <v>5</v>
      </c>
      <c r="C10" s="27">
        <f t="shared" ref="C10:E10" si="0">SUM(C11)</f>
        <v>76772500</v>
      </c>
      <c r="D10" s="27">
        <f t="shared" si="0"/>
        <v>77112500</v>
      </c>
      <c r="E10" s="27">
        <f t="shared" si="0"/>
        <v>80900000</v>
      </c>
    </row>
    <row r="11" spans="1:5" ht="22.5" customHeight="1" x14ac:dyDescent="0.25">
      <c r="A11" s="28" t="s">
        <v>218</v>
      </c>
      <c r="B11" s="29" t="s">
        <v>6</v>
      </c>
      <c r="C11" s="30">
        <f>SUM(C12+C14+C16+C18+C20)</f>
        <v>76772500</v>
      </c>
      <c r="D11" s="30">
        <f t="shared" ref="D11:E11" si="1">SUM(D12+D14+D16+D18+D20)</f>
        <v>77112500</v>
      </c>
      <c r="E11" s="30">
        <f t="shared" si="1"/>
        <v>80900000</v>
      </c>
    </row>
    <row r="12" spans="1:5" ht="132.75" customHeight="1" x14ac:dyDescent="0.25">
      <c r="A12" s="28" t="s">
        <v>219</v>
      </c>
      <c r="B12" s="29" t="s">
        <v>354</v>
      </c>
      <c r="C12" s="30">
        <f t="shared" ref="C12:E12" si="2">SUM(C13)</f>
        <v>75000000</v>
      </c>
      <c r="D12" s="30">
        <f t="shared" si="2"/>
        <v>75250000</v>
      </c>
      <c r="E12" s="30">
        <f t="shared" si="2"/>
        <v>79000000</v>
      </c>
    </row>
    <row r="13" spans="1:5" ht="139.5" customHeight="1" x14ac:dyDescent="0.25">
      <c r="A13" s="28" t="s">
        <v>7</v>
      </c>
      <c r="B13" s="29" t="s">
        <v>354</v>
      </c>
      <c r="C13" s="30">
        <f>68500000+1500000+5000000</f>
        <v>75000000</v>
      </c>
      <c r="D13" s="30">
        <f>73750000+1500000</f>
        <v>75250000</v>
      </c>
      <c r="E13" s="30">
        <f>77500000+1500000</f>
        <v>79000000</v>
      </c>
    </row>
    <row r="14" spans="1:5" ht="179.25" customHeight="1" x14ac:dyDescent="0.25">
      <c r="A14" s="28" t="s">
        <v>220</v>
      </c>
      <c r="B14" s="29" t="s">
        <v>355</v>
      </c>
      <c r="C14" s="30">
        <f t="shared" ref="C14:E14" si="3">SUM(C15)</f>
        <v>235000</v>
      </c>
      <c r="D14" s="30">
        <f t="shared" si="3"/>
        <v>237500</v>
      </c>
      <c r="E14" s="30">
        <f t="shared" si="3"/>
        <v>250000</v>
      </c>
    </row>
    <row r="15" spans="1:5" ht="190.5" customHeight="1" x14ac:dyDescent="0.25">
      <c r="A15" s="28" t="s">
        <v>8</v>
      </c>
      <c r="B15" s="29" t="s">
        <v>355</v>
      </c>
      <c r="C15" s="30">
        <v>235000</v>
      </c>
      <c r="D15" s="30">
        <v>237500</v>
      </c>
      <c r="E15" s="30">
        <v>250000</v>
      </c>
    </row>
    <row r="16" spans="1:5" ht="84" customHeight="1" x14ac:dyDescent="0.25">
      <c r="A16" s="28" t="s">
        <v>222</v>
      </c>
      <c r="B16" s="29" t="s">
        <v>221</v>
      </c>
      <c r="C16" s="30">
        <f t="shared" ref="C16:E16" si="4">SUM(C17)</f>
        <v>525000</v>
      </c>
      <c r="D16" s="30">
        <f t="shared" si="4"/>
        <v>575000</v>
      </c>
      <c r="E16" s="30">
        <f t="shared" si="4"/>
        <v>575000</v>
      </c>
    </row>
    <row r="17" spans="1:5" ht="90" x14ac:dyDescent="0.25">
      <c r="A17" s="28" t="s">
        <v>9</v>
      </c>
      <c r="B17" s="29" t="s">
        <v>221</v>
      </c>
      <c r="C17" s="30">
        <v>525000</v>
      </c>
      <c r="D17" s="30">
        <v>575000</v>
      </c>
      <c r="E17" s="30">
        <v>575000</v>
      </c>
    </row>
    <row r="18" spans="1:5" ht="150" customHeight="1" x14ac:dyDescent="0.25">
      <c r="A18" s="28" t="s">
        <v>224</v>
      </c>
      <c r="B18" s="29" t="s">
        <v>356</v>
      </c>
      <c r="C18" s="30">
        <f t="shared" ref="C18:E18" si="5">SUM(C19)</f>
        <v>325000</v>
      </c>
      <c r="D18" s="30">
        <f t="shared" si="5"/>
        <v>350000</v>
      </c>
      <c r="E18" s="30">
        <f t="shared" si="5"/>
        <v>375000</v>
      </c>
    </row>
    <row r="19" spans="1:5" ht="151.5" customHeight="1" x14ac:dyDescent="0.25">
      <c r="A19" s="28" t="s">
        <v>10</v>
      </c>
      <c r="B19" s="29" t="s">
        <v>223</v>
      </c>
      <c r="C19" s="30">
        <v>325000</v>
      </c>
      <c r="D19" s="30">
        <v>350000</v>
      </c>
      <c r="E19" s="30">
        <v>375000</v>
      </c>
    </row>
    <row r="20" spans="1:5" ht="148.5" customHeight="1" x14ac:dyDescent="0.25">
      <c r="A20" s="31" t="s">
        <v>339</v>
      </c>
      <c r="B20" s="32" t="s">
        <v>340</v>
      </c>
      <c r="C20" s="30">
        <f t="shared" ref="C20:E20" si="6">SUM(C21)</f>
        <v>687500</v>
      </c>
      <c r="D20" s="30">
        <f t="shared" si="6"/>
        <v>700000</v>
      </c>
      <c r="E20" s="30">
        <f t="shared" si="6"/>
        <v>700000</v>
      </c>
    </row>
    <row r="21" spans="1:5" ht="147" customHeight="1" x14ac:dyDescent="0.25">
      <c r="A21" s="31" t="s">
        <v>341</v>
      </c>
      <c r="B21" s="32" t="s">
        <v>340</v>
      </c>
      <c r="C21" s="30">
        <f>187500+500000</f>
        <v>687500</v>
      </c>
      <c r="D21" s="30">
        <f>200000+500000</f>
        <v>700000</v>
      </c>
      <c r="E21" s="30">
        <f>200000+500000</f>
        <v>700000</v>
      </c>
    </row>
    <row r="22" spans="1:5" ht="68.25" customHeight="1" x14ac:dyDescent="0.25">
      <c r="A22" s="25" t="s">
        <v>11</v>
      </c>
      <c r="B22" s="26" t="s">
        <v>357</v>
      </c>
      <c r="C22" s="33">
        <f t="shared" ref="C22:E22" si="7">SUM(C23)</f>
        <v>5618630</v>
      </c>
      <c r="D22" s="33">
        <f t="shared" si="7"/>
        <v>5900150</v>
      </c>
      <c r="E22" s="33">
        <f t="shared" si="7"/>
        <v>6317610</v>
      </c>
    </row>
    <row r="23" spans="1:5" ht="49.5" customHeight="1" x14ac:dyDescent="0.25">
      <c r="A23" s="25" t="s">
        <v>198</v>
      </c>
      <c r="B23" s="29" t="s">
        <v>358</v>
      </c>
      <c r="C23" s="34">
        <f t="shared" ref="C23" si="8">SUM(C24+C27+C30+C33)</f>
        <v>5618630</v>
      </c>
      <c r="D23" s="34">
        <f t="shared" ref="D23" si="9">SUM(D24+D27+D30+D33)</f>
        <v>5900150</v>
      </c>
      <c r="E23" s="34">
        <f t="shared" ref="E23" si="10">SUM(E24+E27+E30+E33)</f>
        <v>6317610</v>
      </c>
    </row>
    <row r="24" spans="1:5" ht="140.25" customHeight="1" x14ac:dyDescent="0.25">
      <c r="A24" s="28" t="s">
        <v>190</v>
      </c>
      <c r="B24" s="29" t="s">
        <v>12</v>
      </c>
      <c r="C24" s="35">
        <f t="shared" ref="C24:E24" si="11">SUM(C25)</f>
        <v>2661260</v>
      </c>
      <c r="D24" s="35">
        <f t="shared" si="11"/>
        <v>2814860</v>
      </c>
      <c r="E24" s="35">
        <f t="shared" si="11"/>
        <v>3021430</v>
      </c>
    </row>
    <row r="25" spans="1:5" ht="209.25" customHeight="1" x14ac:dyDescent="0.25">
      <c r="A25" s="28" t="s">
        <v>225</v>
      </c>
      <c r="B25" s="29" t="s">
        <v>359</v>
      </c>
      <c r="C25" s="35">
        <f t="shared" ref="C25:E25" si="12">SUM(C26)</f>
        <v>2661260</v>
      </c>
      <c r="D25" s="35">
        <f t="shared" si="12"/>
        <v>2814860</v>
      </c>
      <c r="E25" s="35">
        <f t="shared" si="12"/>
        <v>3021430</v>
      </c>
    </row>
    <row r="26" spans="1:5" ht="213.75" customHeight="1" x14ac:dyDescent="0.25">
      <c r="A26" s="28" t="s">
        <v>96</v>
      </c>
      <c r="B26" s="29" t="s">
        <v>359</v>
      </c>
      <c r="C26" s="35">
        <v>2661260</v>
      </c>
      <c r="D26" s="35">
        <v>2814860</v>
      </c>
      <c r="E26" s="35">
        <v>3021430</v>
      </c>
    </row>
    <row r="27" spans="1:5" ht="130.5" customHeight="1" x14ac:dyDescent="0.25">
      <c r="A27" s="28" t="s">
        <v>187</v>
      </c>
      <c r="B27" s="29" t="s">
        <v>360</v>
      </c>
      <c r="C27" s="34">
        <f t="shared" ref="C27:E27" si="13">SUM(C28)</f>
        <v>18490</v>
      </c>
      <c r="D27" s="34">
        <f t="shared" si="13"/>
        <v>19230</v>
      </c>
      <c r="E27" s="34">
        <f t="shared" si="13"/>
        <v>20100</v>
      </c>
    </row>
    <row r="28" spans="1:5" ht="232.5" customHeight="1" x14ac:dyDescent="0.25">
      <c r="A28" s="28" t="s">
        <v>226</v>
      </c>
      <c r="B28" s="29" t="s">
        <v>361</v>
      </c>
      <c r="C28" s="34">
        <f t="shared" ref="C28:E28" si="14">SUM(C29)</f>
        <v>18490</v>
      </c>
      <c r="D28" s="34">
        <f t="shared" si="14"/>
        <v>19230</v>
      </c>
      <c r="E28" s="34">
        <f t="shared" si="14"/>
        <v>20100</v>
      </c>
    </row>
    <row r="29" spans="1:5" ht="243" customHeight="1" x14ac:dyDescent="0.25">
      <c r="A29" s="28" t="s">
        <v>97</v>
      </c>
      <c r="B29" s="29" t="s">
        <v>361</v>
      </c>
      <c r="C29" s="34">
        <v>18490</v>
      </c>
      <c r="D29" s="34">
        <v>19230</v>
      </c>
      <c r="E29" s="34">
        <v>20100</v>
      </c>
    </row>
    <row r="30" spans="1:5" ht="171.75" customHeight="1" x14ac:dyDescent="0.25">
      <c r="A30" s="28" t="s">
        <v>188</v>
      </c>
      <c r="B30" s="29" t="s">
        <v>84</v>
      </c>
      <c r="C30" s="34">
        <f t="shared" ref="C30:E30" si="15">SUM(C31)</f>
        <v>3289860</v>
      </c>
      <c r="D30" s="34">
        <f t="shared" si="15"/>
        <v>3434700</v>
      </c>
      <c r="E30" s="34">
        <f t="shared" si="15"/>
        <v>3648150</v>
      </c>
    </row>
    <row r="31" spans="1:5" ht="177" customHeight="1" x14ac:dyDescent="0.25">
      <c r="A31" s="28" t="s">
        <v>227</v>
      </c>
      <c r="B31" s="29" t="s">
        <v>362</v>
      </c>
      <c r="C31" s="34">
        <f t="shared" ref="C31:E31" si="16">SUM(C32)</f>
        <v>3289860</v>
      </c>
      <c r="D31" s="34">
        <f t="shared" si="16"/>
        <v>3434700</v>
      </c>
      <c r="E31" s="34">
        <f t="shared" si="16"/>
        <v>3648150</v>
      </c>
    </row>
    <row r="32" spans="1:5" ht="261" customHeight="1" x14ac:dyDescent="0.25">
      <c r="A32" s="28" t="s">
        <v>99</v>
      </c>
      <c r="B32" s="29" t="s">
        <v>98</v>
      </c>
      <c r="C32" s="34">
        <v>3289860</v>
      </c>
      <c r="D32" s="34">
        <v>3434700</v>
      </c>
      <c r="E32" s="34">
        <v>3648150</v>
      </c>
    </row>
    <row r="33" spans="1:5" ht="96" customHeight="1" x14ac:dyDescent="0.25">
      <c r="A33" s="28" t="s">
        <v>189</v>
      </c>
      <c r="B33" s="29" t="s">
        <v>228</v>
      </c>
      <c r="C33" s="34">
        <f t="shared" ref="C33:E33" si="17">SUM(C34)</f>
        <v>-350980</v>
      </c>
      <c r="D33" s="34">
        <f t="shared" si="17"/>
        <v>-368640</v>
      </c>
      <c r="E33" s="34">
        <f t="shared" si="17"/>
        <v>-372070</v>
      </c>
    </row>
    <row r="34" spans="1:5" ht="195.75" customHeight="1" x14ac:dyDescent="0.25">
      <c r="A34" s="28" t="s">
        <v>229</v>
      </c>
      <c r="B34" s="29" t="s">
        <v>100</v>
      </c>
      <c r="C34" s="34">
        <f t="shared" ref="C34:E34" si="18">SUM(C35)</f>
        <v>-350980</v>
      </c>
      <c r="D34" s="34">
        <f t="shared" si="18"/>
        <v>-368640</v>
      </c>
      <c r="E34" s="34">
        <f t="shared" si="18"/>
        <v>-372070</v>
      </c>
    </row>
    <row r="35" spans="1:5" ht="192.75" customHeight="1" x14ac:dyDescent="0.25">
      <c r="A35" s="28" t="s">
        <v>101</v>
      </c>
      <c r="B35" s="29" t="s">
        <v>363</v>
      </c>
      <c r="C35" s="34">
        <v>-350980</v>
      </c>
      <c r="D35" s="34">
        <v>-368640</v>
      </c>
      <c r="E35" s="34">
        <v>-372070</v>
      </c>
    </row>
    <row r="36" spans="1:5" ht="28.5" x14ac:dyDescent="0.25">
      <c r="A36" s="25" t="s">
        <v>48</v>
      </c>
      <c r="B36" s="26" t="s">
        <v>13</v>
      </c>
      <c r="C36" s="27">
        <f t="shared" ref="C36" si="19">C37+C44+C47+C50</f>
        <v>6535000</v>
      </c>
      <c r="D36" s="27">
        <f t="shared" ref="D36" si="20">D37+D44+D47+D50</f>
        <v>6675000</v>
      </c>
      <c r="E36" s="27">
        <f t="shared" ref="E36" si="21">E37+E44+E47+E50</f>
        <v>6775000</v>
      </c>
    </row>
    <row r="37" spans="1:5" ht="66" customHeight="1" x14ac:dyDescent="0.25">
      <c r="A37" s="28" t="s">
        <v>291</v>
      </c>
      <c r="B37" s="29" t="s">
        <v>364</v>
      </c>
      <c r="C37" s="27">
        <f t="shared" ref="C37" si="22">C38+C41</f>
        <v>4625000</v>
      </c>
      <c r="D37" s="27">
        <f t="shared" ref="D37" si="23">D38+D41</f>
        <v>4625000</v>
      </c>
      <c r="E37" s="27">
        <f t="shared" ref="E37" si="24">E38+E41</f>
        <v>4625000</v>
      </c>
    </row>
    <row r="38" spans="1:5" ht="73.5" customHeight="1" x14ac:dyDescent="0.25">
      <c r="A38" s="28" t="s">
        <v>292</v>
      </c>
      <c r="B38" s="29" t="s">
        <v>295</v>
      </c>
      <c r="C38" s="30">
        <f t="shared" ref="C38:E39" si="25">SUM(C39)</f>
        <v>2412500</v>
      </c>
      <c r="D38" s="30">
        <f t="shared" si="25"/>
        <v>2412500</v>
      </c>
      <c r="E38" s="30">
        <f t="shared" si="25"/>
        <v>2412500</v>
      </c>
    </row>
    <row r="39" spans="1:5" ht="79.5" customHeight="1" x14ac:dyDescent="0.25">
      <c r="A39" s="28" t="s">
        <v>294</v>
      </c>
      <c r="B39" s="29" t="s">
        <v>295</v>
      </c>
      <c r="C39" s="30">
        <f t="shared" si="25"/>
        <v>2412500</v>
      </c>
      <c r="D39" s="30">
        <f t="shared" si="25"/>
        <v>2412500</v>
      </c>
      <c r="E39" s="30">
        <f t="shared" si="25"/>
        <v>2412500</v>
      </c>
    </row>
    <row r="40" spans="1:5" ht="69" customHeight="1" x14ac:dyDescent="0.25">
      <c r="A40" s="28" t="s">
        <v>296</v>
      </c>
      <c r="B40" s="29" t="s">
        <v>295</v>
      </c>
      <c r="C40" s="30">
        <f>1912500+500000</f>
        <v>2412500</v>
      </c>
      <c r="D40" s="30">
        <f>1912500+500000</f>
        <v>2412500</v>
      </c>
      <c r="E40" s="30">
        <f>1912500+500000</f>
        <v>2412500</v>
      </c>
    </row>
    <row r="41" spans="1:5" ht="84" customHeight="1" x14ac:dyDescent="0.25">
      <c r="A41" s="28" t="s">
        <v>298</v>
      </c>
      <c r="B41" s="29" t="s">
        <v>297</v>
      </c>
      <c r="C41" s="30">
        <f t="shared" ref="C41:E41" si="26">SUM(C42)</f>
        <v>2212500</v>
      </c>
      <c r="D41" s="30">
        <f t="shared" si="26"/>
        <v>2212500</v>
      </c>
      <c r="E41" s="30">
        <f t="shared" si="26"/>
        <v>2212500</v>
      </c>
    </row>
    <row r="42" spans="1:5" ht="130.5" customHeight="1" x14ac:dyDescent="0.25">
      <c r="A42" s="28" t="s">
        <v>299</v>
      </c>
      <c r="B42" s="29" t="s">
        <v>300</v>
      </c>
      <c r="C42" s="30">
        <f t="shared" ref="C42:E42" si="27">SUM(C43)</f>
        <v>2212500</v>
      </c>
      <c r="D42" s="30">
        <f t="shared" si="27"/>
        <v>2212500</v>
      </c>
      <c r="E42" s="30">
        <f t="shared" si="27"/>
        <v>2212500</v>
      </c>
    </row>
    <row r="43" spans="1:5" ht="129.75" customHeight="1" x14ac:dyDescent="0.25">
      <c r="A43" s="28" t="s">
        <v>301</v>
      </c>
      <c r="B43" s="29" t="s">
        <v>300</v>
      </c>
      <c r="C43" s="30">
        <f>1712500+500000</f>
        <v>2212500</v>
      </c>
      <c r="D43" s="30">
        <f>1712500+500000</f>
        <v>2212500</v>
      </c>
      <c r="E43" s="30">
        <f>1712500+500000</f>
        <v>2212500</v>
      </c>
    </row>
    <row r="44" spans="1:5" ht="33.75" hidden="1" customHeight="1" x14ac:dyDescent="0.25">
      <c r="A44" s="36" t="s">
        <v>191</v>
      </c>
      <c r="B44" s="29" t="s">
        <v>14</v>
      </c>
      <c r="C44" s="30">
        <f t="shared" ref="C44:E44" si="28">SUM(C45)</f>
        <v>0</v>
      </c>
      <c r="D44" s="30">
        <f t="shared" si="28"/>
        <v>0</v>
      </c>
      <c r="E44" s="30">
        <f t="shared" si="28"/>
        <v>0</v>
      </c>
    </row>
    <row r="45" spans="1:5" ht="35.25" hidden="1" customHeight="1" x14ac:dyDescent="0.25">
      <c r="A45" s="28" t="s">
        <v>199</v>
      </c>
      <c r="B45" s="29" t="s">
        <v>14</v>
      </c>
      <c r="C45" s="30">
        <f t="shared" ref="C45:E45" si="29">SUM(C46)</f>
        <v>0</v>
      </c>
      <c r="D45" s="30">
        <f t="shared" si="29"/>
        <v>0</v>
      </c>
      <c r="E45" s="30">
        <f t="shared" si="29"/>
        <v>0</v>
      </c>
    </row>
    <row r="46" spans="1:5" ht="30" hidden="1" x14ac:dyDescent="0.25">
      <c r="A46" s="28" t="s">
        <v>66</v>
      </c>
      <c r="B46" s="29" t="s">
        <v>14</v>
      </c>
      <c r="C46" s="30">
        <v>0</v>
      </c>
      <c r="D46" s="30">
        <v>0</v>
      </c>
      <c r="E46" s="30">
        <v>0</v>
      </c>
    </row>
    <row r="47" spans="1:5" ht="18" customHeight="1" x14ac:dyDescent="0.25">
      <c r="A47" s="36" t="s">
        <v>194</v>
      </c>
      <c r="B47" s="29" t="s">
        <v>193</v>
      </c>
      <c r="C47" s="30">
        <f t="shared" ref="C47:E47" si="30">SUM(C48)</f>
        <v>50000</v>
      </c>
      <c r="D47" s="30">
        <f t="shared" si="30"/>
        <v>50000</v>
      </c>
      <c r="E47" s="30">
        <f t="shared" si="30"/>
        <v>50000</v>
      </c>
    </row>
    <row r="48" spans="1:5" ht="17.25" customHeight="1" x14ac:dyDescent="0.25">
      <c r="A48" s="36" t="s">
        <v>192</v>
      </c>
      <c r="B48" s="29" t="s">
        <v>193</v>
      </c>
      <c r="C48" s="30">
        <f>SUM(C49)</f>
        <v>50000</v>
      </c>
      <c r="D48" s="30">
        <f>SUM(D49)</f>
        <v>50000</v>
      </c>
      <c r="E48" s="30">
        <f>SUM(E49)</f>
        <v>50000</v>
      </c>
    </row>
    <row r="49" spans="1:5" ht="48.75" customHeight="1" x14ac:dyDescent="0.25">
      <c r="A49" s="28" t="s">
        <v>80</v>
      </c>
      <c r="B49" s="29" t="s">
        <v>193</v>
      </c>
      <c r="C49" s="30">
        <v>50000</v>
      </c>
      <c r="D49" s="30">
        <v>50000</v>
      </c>
      <c r="E49" s="30">
        <v>50000</v>
      </c>
    </row>
    <row r="50" spans="1:5" ht="61.5" customHeight="1" x14ac:dyDescent="0.25">
      <c r="A50" s="28" t="s">
        <v>196</v>
      </c>
      <c r="B50" s="29" t="s">
        <v>197</v>
      </c>
      <c r="C50" s="30">
        <f>SUM(C51)</f>
        <v>1860000</v>
      </c>
      <c r="D50" s="30">
        <f t="shared" ref="D50:E50" si="31">SUM(D51)</f>
        <v>2000000</v>
      </c>
      <c r="E50" s="30">
        <f t="shared" si="31"/>
        <v>2100000</v>
      </c>
    </row>
    <row r="51" spans="1:5" ht="69" customHeight="1" x14ac:dyDescent="0.25">
      <c r="A51" s="28" t="s">
        <v>195</v>
      </c>
      <c r="B51" s="29" t="s">
        <v>16</v>
      </c>
      <c r="C51" s="30">
        <f t="shared" ref="C51:E51" si="32">SUM(C52)</f>
        <v>1860000</v>
      </c>
      <c r="D51" s="30">
        <f t="shared" si="32"/>
        <v>2000000</v>
      </c>
      <c r="E51" s="30">
        <f t="shared" si="32"/>
        <v>2100000</v>
      </c>
    </row>
    <row r="52" spans="1:5" ht="76.5" customHeight="1" x14ac:dyDescent="0.25">
      <c r="A52" s="28" t="s">
        <v>15</v>
      </c>
      <c r="B52" s="29" t="s">
        <v>16</v>
      </c>
      <c r="C52" s="30">
        <v>1860000</v>
      </c>
      <c r="D52" s="30">
        <v>2000000</v>
      </c>
      <c r="E52" s="30">
        <v>2100000</v>
      </c>
    </row>
    <row r="53" spans="1:5" x14ac:dyDescent="0.25">
      <c r="A53" s="25" t="s">
        <v>17</v>
      </c>
      <c r="B53" s="26" t="s">
        <v>18</v>
      </c>
      <c r="C53" s="27">
        <f t="shared" ref="C53" si="33">C54+C57</f>
        <v>2905000</v>
      </c>
      <c r="D53" s="27">
        <f t="shared" ref="D53" si="34">D54+D57</f>
        <v>3105000</v>
      </c>
      <c r="E53" s="27">
        <f t="shared" ref="E53" si="35">E54+E57</f>
        <v>3305000</v>
      </c>
    </row>
    <row r="54" spans="1:5" ht="51" customHeight="1" x14ac:dyDescent="0.25">
      <c r="A54" s="28" t="s">
        <v>201</v>
      </c>
      <c r="B54" s="29" t="s">
        <v>365</v>
      </c>
      <c r="C54" s="30">
        <f t="shared" ref="C54:E54" si="36">SUM(C55)</f>
        <v>2900000</v>
      </c>
      <c r="D54" s="30">
        <f t="shared" si="36"/>
        <v>3100000</v>
      </c>
      <c r="E54" s="30">
        <f t="shared" si="36"/>
        <v>3300000</v>
      </c>
    </row>
    <row r="55" spans="1:5" ht="81.75" customHeight="1" x14ac:dyDescent="0.25">
      <c r="A55" s="28" t="s">
        <v>200</v>
      </c>
      <c r="B55" s="29" t="s">
        <v>20</v>
      </c>
      <c r="C55" s="30">
        <f t="shared" ref="C55:E55" si="37">SUM(C56)</f>
        <v>2900000</v>
      </c>
      <c r="D55" s="30">
        <f t="shared" si="37"/>
        <v>3100000</v>
      </c>
      <c r="E55" s="30">
        <f t="shared" si="37"/>
        <v>3300000</v>
      </c>
    </row>
    <row r="56" spans="1:5" ht="85.5" customHeight="1" x14ac:dyDescent="0.25">
      <c r="A56" s="28" t="s">
        <v>19</v>
      </c>
      <c r="B56" s="29" t="s">
        <v>20</v>
      </c>
      <c r="C56" s="30">
        <v>2900000</v>
      </c>
      <c r="D56" s="30">
        <v>3100000</v>
      </c>
      <c r="E56" s="30">
        <v>3300000</v>
      </c>
    </row>
    <row r="57" spans="1:5" ht="65.25" customHeight="1" x14ac:dyDescent="0.25">
      <c r="A57" s="28" t="s">
        <v>202</v>
      </c>
      <c r="B57" s="29" t="s">
        <v>366</v>
      </c>
      <c r="C57" s="30">
        <f t="shared" ref="C57:E57" si="38">SUM(C58)</f>
        <v>5000</v>
      </c>
      <c r="D57" s="30">
        <f t="shared" si="38"/>
        <v>5000</v>
      </c>
      <c r="E57" s="30">
        <f t="shared" si="38"/>
        <v>5000</v>
      </c>
    </row>
    <row r="58" spans="1:5" ht="52.5" customHeight="1" x14ac:dyDescent="0.25">
      <c r="A58" s="28" t="s">
        <v>353</v>
      </c>
      <c r="B58" s="29" t="s">
        <v>367</v>
      </c>
      <c r="C58" s="30">
        <f t="shared" ref="C58:E58" si="39">SUM(C59)</f>
        <v>5000</v>
      </c>
      <c r="D58" s="30">
        <f t="shared" si="39"/>
        <v>5000</v>
      </c>
      <c r="E58" s="30">
        <f t="shared" si="39"/>
        <v>5000</v>
      </c>
    </row>
    <row r="59" spans="1:5" ht="56.25" customHeight="1" x14ac:dyDescent="0.25">
      <c r="A59" s="28" t="s">
        <v>352</v>
      </c>
      <c r="B59" s="29" t="s">
        <v>55</v>
      </c>
      <c r="C59" s="30">
        <v>5000</v>
      </c>
      <c r="D59" s="30">
        <v>5000</v>
      </c>
      <c r="E59" s="30">
        <v>5000</v>
      </c>
    </row>
    <row r="60" spans="1:5" ht="51.75" hidden="1" customHeight="1" thickBot="1" x14ac:dyDescent="0.3">
      <c r="A60" s="28" t="s">
        <v>129</v>
      </c>
      <c r="B60" s="26" t="s">
        <v>130</v>
      </c>
      <c r="C60" s="30">
        <v>0</v>
      </c>
      <c r="D60" s="30">
        <v>0</v>
      </c>
      <c r="E60" s="30">
        <v>0</v>
      </c>
    </row>
    <row r="61" spans="1:5" ht="37.5" hidden="1" customHeight="1" thickBot="1" x14ac:dyDescent="0.3">
      <c r="A61" s="28" t="s">
        <v>132</v>
      </c>
      <c r="B61" s="29" t="s">
        <v>131</v>
      </c>
      <c r="C61" s="30">
        <v>0</v>
      </c>
      <c r="D61" s="30">
        <v>0</v>
      </c>
      <c r="E61" s="30">
        <v>0</v>
      </c>
    </row>
    <row r="62" spans="1:5" ht="33.75" hidden="1" customHeight="1" thickBot="1" x14ac:dyDescent="0.3">
      <c r="A62" s="28" t="s">
        <v>134</v>
      </c>
      <c r="B62" s="29" t="s">
        <v>133</v>
      </c>
      <c r="C62" s="30">
        <v>0</v>
      </c>
      <c r="D62" s="30">
        <v>0</v>
      </c>
      <c r="E62" s="30">
        <v>0</v>
      </c>
    </row>
    <row r="63" spans="1:5" ht="0.75" hidden="1" customHeight="1" x14ac:dyDescent="0.25">
      <c r="A63" s="28" t="s">
        <v>135</v>
      </c>
      <c r="B63" s="29" t="s">
        <v>133</v>
      </c>
      <c r="C63" s="30">
        <v>0</v>
      </c>
      <c r="D63" s="30">
        <v>0</v>
      </c>
      <c r="E63" s="30">
        <v>0</v>
      </c>
    </row>
    <row r="64" spans="1:5" ht="90" customHeight="1" x14ac:dyDescent="0.25">
      <c r="A64" s="25" t="s">
        <v>21</v>
      </c>
      <c r="B64" s="26" t="s">
        <v>22</v>
      </c>
      <c r="C64" s="27">
        <f t="shared" ref="C64" si="40">SUM(C65+C78+C82)</f>
        <v>4139000</v>
      </c>
      <c r="D64" s="27">
        <f t="shared" ref="D64" si="41">SUM(D65+D78+D82)</f>
        <v>4139000</v>
      </c>
      <c r="E64" s="27">
        <f t="shared" ref="E64" si="42">SUM(E65+E78+E82)</f>
        <v>4139000</v>
      </c>
    </row>
    <row r="65" spans="1:5" ht="159" customHeight="1" x14ac:dyDescent="0.25">
      <c r="A65" s="28" t="s">
        <v>230</v>
      </c>
      <c r="B65" s="29" t="s">
        <v>368</v>
      </c>
      <c r="C65" s="30">
        <f t="shared" ref="C65" si="43">SUM(C66+C72+C75)</f>
        <v>3935000</v>
      </c>
      <c r="D65" s="30">
        <f t="shared" ref="D65" si="44">SUM(D66+D72+D75)</f>
        <v>3935000</v>
      </c>
      <c r="E65" s="30">
        <f t="shared" ref="E65" si="45">SUM(E66+E72+E75)</f>
        <v>3935000</v>
      </c>
    </row>
    <row r="66" spans="1:5" ht="120.75" customHeight="1" x14ac:dyDescent="0.25">
      <c r="A66" s="28" t="s">
        <v>231</v>
      </c>
      <c r="B66" s="29" t="s">
        <v>369</v>
      </c>
      <c r="C66" s="30">
        <f t="shared" ref="C66" si="46">SUM(C67+C69)</f>
        <v>3475000</v>
      </c>
      <c r="D66" s="30">
        <f t="shared" ref="D66" si="47">SUM(D67+D69)</f>
        <v>3475000</v>
      </c>
      <c r="E66" s="30">
        <f t="shared" ref="E66" si="48">SUM(E67+E69)</f>
        <v>3475000</v>
      </c>
    </row>
    <row r="67" spans="1:5" ht="174.75" customHeight="1" x14ac:dyDescent="0.25">
      <c r="A67" s="28" t="s">
        <v>232</v>
      </c>
      <c r="B67" s="29" t="s">
        <v>370</v>
      </c>
      <c r="C67" s="30">
        <f t="shared" ref="C67:E67" si="49">SUM(C68)</f>
        <v>1230000</v>
      </c>
      <c r="D67" s="30">
        <f t="shared" si="49"/>
        <v>1230000</v>
      </c>
      <c r="E67" s="30">
        <f t="shared" si="49"/>
        <v>1230000</v>
      </c>
    </row>
    <row r="68" spans="1:5" ht="183.75" customHeight="1" x14ac:dyDescent="0.25">
      <c r="A68" s="37" t="s">
        <v>74</v>
      </c>
      <c r="B68" s="29" t="s">
        <v>370</v>
      </c>
      <c r="C68" s="30">
        <v>1230000</v>
      </c>
      <c r="D68" s="30">
        <v>1230000</v>
      </c>
      <c r="E68" s="30">
        <v>1230000</v>
      </c>
    </row>
    <row r="69" spans="1:5" ht="163.5" customHeight="1" x14ac:dyDescent="0.25">
      <c r="A69" s="37" t="s">
        <v>233</v>
      </c>
      <c r="B69" s="29" t="s">
        <v>23</v>
      </c>
      <c r="C69" s="30">
        <f t="shared" ref="C69" si="50">SUM(C70+C71)</f>
        <v>2245000</v>
      </c>
      <c r="D69" s="30">
        <f t="shared" ref="D69" si="51">SUM(D70+D71)</f>
        <v>2245000</v>
      </c>
      <c r="E69" s="30">
        <f t="shared" ref="E69" si="52">SUM(E70+E71)</f>
        <v>2245000</v>
      </c>
    </row>
    <row r="70" spans="1:5" ht="147" customHeight="1" x14ac:dyDescent="0.25">
      <c r="A70" s="28" t="s">
        <v>61</v>
      </c>
      <c r="B70" s="29" t="s">
        <v>23</v>
      </c>
      <c r="C70" s="30">
        <v>1000000</v>
      </c>
      <c r="D70" s="30">
        <v>1000000</v>
      </c>
      <c r="E70" s="30">
        <v>1000000</v>
      </c>
    </row>
    <row r="71" spans="1:5" ht="148.5" customHeight="1" x14ac:dyDescent="0.25">
      <c r="A71" s="28" t="s">
        <v>65</v>
      </c>
      <c r="B71" s="29" t="s">
        <v>23</v>
      </c>
      <c r="C71" s="30">
        <v>1245000</v>
      </c>
      <c r="D71" s="30">
        <v>1245000</v>
      </c>
      <c r="E71" s="30">
        <v>1245000</v>
      </c>
    </row>
    <row r="72" spans="1:5" ht="142.5" customHeight="1" x14ac:dyDescent="0.25">
      <c r="A72" s="28" t="s">
        <v>234</v>
      </c>
      <c r="B72" s="29" t="s">
        <v>371</v>
      </c>
      <c r="C72" s="30">
        <f t="shared" ref="C72:E72" si="53">SUM(C73)</f>
        <v>200000</v>
      </c>
      <c r="D72" s="30">
        <f t="shared" si="53"/>
        <v>200000</v>
      </c>
      <c r="E72" s="30">
        <f t="shared" si="53"/>
        <v>200000</v>
      </c>
    </row>
    <row r="73" spans="1:5" ht="134.25" customHeight="1" x14ac:dyDescent="0.25">
      <c r="A73" s="28" t="s">
        <v>235</v>
      </c>
      <c r="B73" s="29" t="s">
        <v>372</v>
      </c>
      <c r="C73" s="30">
        <f t="shared" ref="C73:E73" si="54">SUM(C74)</f>
        <v>200000</v>
      </c>
      <c r="D73" s="30">
        <f t="shared" si="54"/>
        <v>200000</v>
      </c>
      <c r="E73" s="30">
        <f t="shared" si="54"/>
        <v>200000</v>
      </c>
    </row>
    <row r="74" spans="1:5" ht="125.25" customHeight="1" x14ac:dyDescent="0.25">
      <c r="A74" s="28" t="s">
        <v>24</v>
      </c>
      <c r="B74" s="29" t="s">
        <v>372</v>
      </c>
      <c r="C74" s="30">
        <v>200000</v>
      </c>
      <c r="D74" s="30">
        <v>200000</v>
      </c>
      <c r="E74" s="30">
        <v>200000</v>
      </c>
    </row>
    <row r="75" spans="1:5" ht="151.5" customHeight="1" x14ac:dyDescent="0.25">
      <c r="A75" s="28" t="s">
        <v>236</v>
      </c>
      <c r="B75" s="29" t="s">
        <v>373</v>
      </c>
      <c r="C75" s="30">
        <f t="shared" ref="C75:E75" si="55">SUM(C76)</f>
        <v>260000</v>
      </c>
      <c r="D75" s="30">
        <f t="shared" si="55"/>
        <v>260000</v>
      </c>
      <c r="E75" s="30">
        <f t="shared" si="55"/>
        <v>260000</v>
      </c>
    </row>
    <row r="76" spans="1:5" ht="114.75" customHeight="1" x14ac:dyDescent="0.25">
      <c r="A76" s="28" t="s">
        <v>237</v>
      </c>
      <c r="B76" s="29" t="s">
        <v>26</v>
      </c>
      <c r="C76" s="30">
        <f t="shared" ref="C76:E76" si="56">SUM(C77)</f>
        <v>260000</v>
      </c>
      <c r="D76" s="30">
        <f t="shared" si="56"/>
        <v>260000</v>
      </c>
      <c r="E76" s="30">
        <f t="shared" si="56"/>
        <v>260000</v>
      </c>
    </row>
    <row r="77" spans="1:5" ht="128.25" customHeight="1" x14ac:dyDescent="0.25">
      <c r="A77" s="28" t="s">
        <v>25</v>
      </c>
      <c r="B77" s="29" t="s">
        <v>26</v>
      </c>
      <c r="C77" s="30">
        <v>260000</v>
      </c>
      <c r="D77" s="30">
        <v>260000</v>
      </c>
      <c r="E77" s="30">
        <v>260000</v>
      </c>
    </row>
    <row r="78" spans="1:5" ht="46.5" hidden="1" customHeight="1" x14ac:dyDescent="0.25">
      <c r="A78" s="28" t="s">
        <v>138</v>
      </c>
      <c r="B78" s="29" t="s">
        <v>139</v>
      </c>
      <c r="C78" s="30">
        <v>0</v>
      </c>
      <c r="D78" s="30">
        <v>0</v>
      </c>
      <c r="E78" s="30">
        <v>0</v>
      </c>
    </row>
    <row r="79" spans="1:5" ht="65.25" hidden="1" customHeight="1" x14ac:dyDescent="0.25">
      <c r="A79" s="28" t="s">
        <v>140</v>
      </c>
      <c r="B79" s="29" t="s">
        <v>141</v>
      </c>
      <c r="C79" s="30">
        <v>0</v>
      </c>
      <c r="D79" s="30">
        <v>0</v>
      </c>
      <c r="E79" s="30">
        <v>0</v>
      </c>
    </row>
    <row r="80" spans="1:5" ht="69.75" hidden="1" customHeight="1" x14ac:dyDescent="0.25">
      <c r="A80" s="28" t="s">
        <v>137</v>
      </c>
      <c r="B80" s="29" t="s">
        <v>136</v>
      </c>
      <c r="C80" s="30">
        <f t="shared" ref="C80:E80" si="57">SUM(C81)</f>
        <v>0</v>
      </c>
      <c r="D80" s="30">
        <f t="shared" si="57"/>
        <v>0</v>
      </c>
      <c r="E80" s="30">
        <f t="shared" si="57"/>
        <v>0</v>
      </c>
    </row>
    <row r="81" spans="1:5" ht="80.25" hidden="1" customHeight="1" x14ac:dyDescent="0.25">
      <c r="A81" s="28" t="s">
        <v>78</v>
      </c>
      <c r="B81" s="29" t="s">
        <v>79</v>
      </c>
      <c r="C81" s="30">
        <v>0</v>
      </c>
      <c r="D81" s="30">
        <v>0</v>
      </c>
      <c r="E81" s="30">
        <v>0</v>
      </c>
    </row>
    <row r="82" spans="1:5" ht="156" customHeight="1" x14ac:dyDescent="0.25">
      <c r="A82" s="28" t="s">
        <v>238</v>
      </c>
      <c r="B82" s="29" t="s">
        <v>374</v>
      </c>
      <c r="C82" s="30">
        <f t="shared" ref="C82:E82" si="58">SUM(C83)</f>
        <v>204000</v>
      </c>
      <c r="D82" s="30">
        <f t="shared" si="58"/>
        <v>204000</v>
      </c>
      <c r="E82" s="30">
        <f t="shared" si="58"/>
        <v>204000</v>
      </c>
    </row>
    <row r="83" spans="1:5" ht="147.75" customHeight="1" x14ac:dyDescent="0.25">
      <c r="A83" s="28" t="s">
        <v>239</v>
      </c>
      <c r="B83" s="29" t="s">
        <v>375</v>
      </c>
      <c r="C83" s="30">
        <f t="shared" ref="C83:E83" si="59">SUM(C84)</f>
        <v>204000</v>
      </c>
      <c r="D83" s="30">
        <f t="shared" si="59"/>
        <v>204000</v>
      </c>
      <c r="E83" s="30">
        <f t="shared" si="59"/>
        <v>204000</v>
      </c>
    </row>
    <row r="84" spans="1:5" ht="135" customHeight="1" x14ac:dyDescent="0.25">
      <c r="A84" s="28" t="s">
        <v>240</v>
      </c>
      <c r="B84" s="29" t="s">
        <v>376</v>
      </c>
      <c r="C84" s="30">
        <f t="shared" ref="C84:E84" si="60">SUM(C85)</f>
        <v>204000</v>
      </c>
      <c r="D84" s="30">
        <f t="shared" si="60"/>
        <v>204000</v>
      </c>
      <c r="E84" s="30">
        <f t="shared" si="60"/>
        <v>204000</v>
      </c>
    </row>
    <row r="85" spans="1:5" ht="138" customHeight="1" x14ac:dyDescent="0.25">
      <c r="A85" s="28" t="s">
        <v>103</v>
      </c>
      <c r="B85" s="29" t="s">
        <v>104</v>
      </c>
      <c r="C85" s="30">
        <v>204000</v>
      </c>
      <c r="D85" s="30">
        <v>204000</v>
      </c>
      <c r="E85" s="30">
        <v>204000</v>
      </c>
    </row>
    <row r="86" spans="1:5" ht="84.75" customHeight="1" x14ac:dyDescent="0.25">
      <c r="A86" s="25" t="s">
        <v>27</v>
      </c>
      <c r="B86" s="26" t="s">
        <v>28</v>
      </c>
      <c r="C86" s="27">
        <f t="shared" ref="C86:E86" si="61">SUM(C87)</f>
        <v>743900</v>
      </c>
      <c r="D86" s="27">
        <f t="shared" si="61"/>
        <v>803500</v>
      </c>
      <c r="E86" s="27">
        <f t="shared" si="61"/>
        <v>867700</v>
      </c>
    </row>
    <row r="87" spans="1:5" ht="35.25" customHeight="1" x14ac:dyDescent="0.25">
      <c r="A87" s="28" t="s">
        <v>142</v>
      </c>
      <c r="B87" s="29" t="s">
        <v>143</v>
      </c>
      <c r="C87" s="30">
        <f t="shared" ref="C87" si="62">SUM(C88+C90+C92)</f>
        <v>743900</v>
      </c>
      <c r="D87" s="30">
        <f t="shared" ref="D87" si="63">SUM(D88+D90+D92)</f>
        <v>803500</v>
      </c>
      <c r="E87" s="30">
        <f t="shared" ref="E87" si="64">SUM(E88+E90+E92)</f>
        <v>867700</v>
      </c>
    </row>
    <row r="88" spans="1:5" ht="74.25" customHeight="1" x14ac:dyDescent="0.25">
      <c r="A88" s="28" t="s">
        <v>144</v>
      </c>
      <c r="B88" s="29" t="s">
        <v>145</v>
      </c>
      <c r="C88" s="30">
        <f t="shared" ref="C88:E88" si="65">SUM(C89)</f>
        <v>284900</v>
      </c>
      <c r="D88" s="30">
        <f t="shared" si="65"/>
        <v>307700</v>
      </c>
      <c r="E88" s="30">
        <f t="shared" si="65"/>
        <v>332300</v>
      </c>
    </row>
    <row r="89" spans="1:5" ht="123.75" customHeight="1" x14ac:dyDescent="0.25">
      <c r="A89" s="28" t="s">
        <v>72</v>
      </c>
      <c r="B89" s="29" t="s">
        <v>377</v>
      </c>
      <c r="C89" s="30">
        <v>284900</v>
      </c>
      <c r="D89" s="30">
        <v>307700</v>
      </c>
      <c r="E89" s="30">
        <v>332300</v>
      </c>
    </row>
    <row r="90" spans="1:5" ht="52.5" customHeight="1" x14ac:dyDescent="0.25">
      <c r="A90" s="28" t="s">
        <v>146</v>
      </c>
      <c r="B90" s="29" t="s">
        <v>147</v>
      </c>
      <c r="C90" s="30">
        <f t="shared" ref="C90:E90" si="66">SUM(C91)</f>
        <v>389400</v>
      </c>
      <c r="D90" s="30">
        <f t="shared" si="66"/>
        <v>420600</v>
      </c>
      <c r="E90" s="30">
        <f t="shared" si="66"/>
        <v>454200</v>
      </c>
    </row>
    <row r="91" spans="1:5" ht="108.75" customHeight="1" x14ac:dyDescent="0.25">
      <c r="A91" s="28" t="s">
        <v>73</v>
      </c>
      <c r="B91" s="29" t="s">
        <v>378</v>
      </c>
      <c r="C91" s="30">
        <v>389400</v>
      </c>
      <c r="D91" s="30">
        <v>420600</v>
      </c>
      <c r="E91" s="30">
        <v>454200</v>
      </c>
    </row>
    <row r="92" spans="1:5" ht="49.5" customHeight="1" x14ac:dyDescent="0.25">
      <c r="A92" s="28" t="s">
        <v>148</v>
      </c>
      <c r="B92" s="29" t="s">
        <v>149</v>
      </c>
      <c r="C92" s="30">
        <f t="shared" ref="C92" si="67">SUM(C93+C95)</f>
        <v>69600</v>
      </c>
      <c r="D92" s="30">
        <f t="shared" ref="D92" si="68">SUM(D93+D95)</f>
        <v>75200</v>
      </c>
      <c r="E92" s="30">
        <f t="shared" ref="E92" si="69">SUM(E93+E95)</f>
        <v>81200</v>
      </c>
    </row>
    <row r="93" spans="1:5" ht="48" customHeight="1" x14ac:dyDescent="0.25">
      <c r="A93" s="28" t="s">
        <v>150</v>
      </c>
      <c r="B93" s="29" t="s">
        <v>151</v>
      </c>
      <c r="C93" s="30">
        <f>SUM(C94)</f>
        <v>26500</v>
      </c>
      <c r="D93" s="30">
        <f>SUM(D94)</f>
        <v>28700</v>
      </c>
      <c r="E93" s="30">
        <f>SUM(E94)</f>
        <v>31000</v>
      </c>
    </row>
    <row r="94" spans="1:5" ht="93.75" customHeight="1" x14ac:dyDescent="0.25">
      <c r="A94" s="28" t="s">
        <v>83</v>
      </c>
      <c r="B94" s="29" t="s">
        <v>379</v>
      </c>
      <c r="C94" s="30">
        <v>26500</v>
      </c>
      <c r="D94" s="30">
        <v>28700</v>
      </c>
      <c r="E94" s="30">
        <v>31000</v>
      </c>
    </row>
    <row r="95" spans="1:5" ht="50.25" customHeight="1" x14ac:dyDescent="0.25">
      <c r="A95" s="28" t="s">
        <v>152</v>
      </c>
      <c r="B95" s="29" t="s">
        <v>153</v>
      </c>
      <c r="C95" s="30">
        <f t="shared" ref="C95:E95" si="70">SUM(C96)</f>
        <v>43100</v>
      </c>
      <c r="D95" s="30">
        <f t="shared" si="70"/>
        <v>46500</v>
      </c>
      <c r="E95" s="30">
        <f t="shared" si="70"/>
        <v>50200</v>
      </c>
    </row>
    <row r="96" spans="1:5" ht="105" customHeight="1" x14ac:dyDescent="0.25">
      <c r="A96" s="28" t="s">
        <v>107</v>
      </c>
      <c r="B96" s="29" t="s">
        <v>380</v>
      </c>
      <c r="C96" s="30">
        <v>43100</v>
      </c>
      <c r="D96" s="30">
        <v>46500</v>
      </c>
      <c r="E96" s="30">
        <v>50200</v>
      </c>
    </row>
    <row r="97" spans="1:5" ht="72" customHeight="1" x14ac:dyDescent="0.25">
      <c r="A97" s="25" t="s">
        <v>29</v>
      </c>
      <c r="B97" s="26" t="s">
        <v>381</v>
      </c>
      <c r="C97" s="27">
        <f t="shared" ref="C97" si="71">SUM(C98+C103)</f>
        <v>17945900</v>
      </c>
      <c r="D97" s="27">
        <f t="shared" ref="D97" si="72">SUM(D98+D103)</f>
        <v>17945900</v>
      </c>
      <c r="E97" s="27">
        <f t="shared" ref="E97" si="73">SUM(E98+E103)</f>
        <v>17945900</v>
      </c>
    </row>
    <row r="98" spans="1:5" ht="47.25" customHeight="1" x14ac:dyDescent="0.25">
      <c r="A98" s="28" t="s">
        <v>159</v>
      </c>
      <c r="B98" s="29" t="s">
        <v>160</v>
      </c>
      <c r="C98" s="30">
        <f t="shared" ref="C98:E98" si="74">SUM(C99)</f>
        <v>17815900</v>
      </c>
      <c r="D98" s="30">
        <f t="shared" si="74"/>
        <v>17815900</v>
      </c>
      <c r="E98" s="30">
        <f t="shared" si="74"/>
        <v>17815900</v>
      </c>
    </row>
    <row r="99" spans="1:5" ht="53.25" customHeight="1" x14ac:dyDescent="0.25">
      <c r="A99" s="28" t="s">
        <v>241</v>
      </c>
      <c r="B99" s="29" t="s">
        <v>382</v>
      </c>
      <c r="C99" s="30">
        <f t="shared" ref="C99:E99" si="75">SUM(C100)</f>
        <v>17815900</v>
      </c>
      <c r="D99" s="30">
        <f t="shared" si="75"/>
        <v>17815900</v>
      </c>
      <c r="E99" s="30">
        <f t="shared" si="75"/>
        <v>17815900</v>
      </c>
    </row>
    <row r="100" spans="1:5" ht="49.5" customHeight="1" x14ac:dyDescent="0.25">
      <c r="A100" s="28" t="s">
        <v>161</v>
      </c>
      <c r="B100" s="29" t="s">
        <v>162</v>
      </c>
      <c r="C100" s="30">
        <f t="shared" ref="C100" si="76">SUM(C101+C102)</f>
        <v>17815900</v>
      </c>
      <c r="D100" s="30">
        <f t="shared" ref="D100" si="77">SUM(D101+D102)</f>
        <v>17815900</v>
      </c>
      <c r="E100" s="30">
        <f t="shared" ref="E100" si="78">SUM(E101+E102)</f>
        <v>17815900</v>
      </c>
    </row>
    <row r="101" spans="1:5" ht="80.25" customHeight="1" x14ac:dyDescent="0.25">
      <c r="A101" s="28" t="s">
        <v>46</v>
      </c>
      <c r="B101" s="29" t="s">
        <v>45</v>
      </c>
      <c r="C101" s="30">
        <v>14804850</v>
      </c>
      <c r="D101" s="30">
        <v>14804850</v>
      </c>
      <c r="E101" s="30">
        <v>14804850</v>
      </c>
    </row>
    <row r="102" spans="1:5" ht="75" x14ac:dyDescent="0.25">
      <c r="A102" s="28" t="s">
        <v>47</v>
      </c>
      <c r="B102" s="29" t="s">
        <v>44</v>
      </c>
      <c r="C102" s="30">
        <v>3011050</v>
      </c>
      <c r="D102" s="30">
        <v>3011050</v>
      </c>
      <c r="E102" s="30">
        <v>3011050</v>
      </c>
    </row>
    <row r="103" spans="1:5" ht="68.25" customHeight="1" x14ac:dyDescent="0.25">
      <c r="A103" s="28" t="s">
        <v>154</v>
      </c>
      <c r="B103" s="29" t="s">
        <v>155</v>
      </c>
      <c r="C103" s="30">
        <f t="shared" ref="C103:E103" si="79">SUM(C104)</f>
        <v>130000</v>
      </c>
      <c r="D103" s="30">
        <f t="shared" si="79"/>
        <v>130000</v>
      </c>
      <c r="E103" s="30">
        <f t="shared" si="79"/>
        <v>130000</v>
      </c>
    </row>
    <row r="104" spans="1:5" ht="33.75" customHeight="1" x14ac:dyDescent="0.25">
      <c r="A104" s="28" t="s">
        <v>242</v>
      </c>
      <c r="B104" s="29" t="s">
        <v>383</v>
      </c>
      <c r="C104" s="30">
        <f t="shared" ref="C104:E104" si="80">SUM(C105)</f>
        <v>130000</v>
      </c>
      <c r="D104" s="30">
        <f t="shared" si="80"/>
        <v>130000</v>
      </c>
      <c r="E104" s="30">
        <f t="shared" si="80"/>
        <v>130000</v>
      </c>
    </row>
    <row r="105" spans="1:5" ht="67.5" customHeight="1" x14ac:dyDescent="0.25">
      <c r="A105" s="28" t="s">
        <v>156</v>
      </c>
      <c r="B105" s="29" t="s">
        <v>157</v>
      </c>
      <c r="C105" s="30">
        <f t="shared" ref="C105" si="81">SUM(C106+C107+C108)</f>
        <v>130000</v>
      </c>
      <c r="D105" s="30">
        <f t="shared" ref="D105" si="82">SUM(D106+D107+D108)</f>
        <v>130000</v>
      </c>
      <c r="E105" s="30">
        <f t="shared" ref="E105" si="83">SUM(E106+E107+E108)</f>
        <v>130000</v>
      </c>
    </row>
    <row r="106" spans="1:5" ht="68.25" customHeight="1" x14ac:dyDescent="0.25">
      <c r="A106" s="28" t="s">
        <v>108</v>
      </c>
      <c r="B106" s="29" t="s">
        <v>102</v>
      </c>
      <c r="C106" s="30">
        <v>130000</v>
      </c>
      <c r="D106" s="30">
        <v>130000</v>
      </c>
      <c r="E106" s="30">
        <v>130000</v>
      </c>
    </row>
    <row r="107" spans="1:5" ht="52.5" hidden="1" customHeight="1" thickBot="1" x14ac:dyDescent="0.3">
      <c r="A107" s="28" t="s">
        <v>158</v>
      </c>
      <c r="B107" s="29" t="s">
        <v>102</v>
      </c>
      <c r="C107" s="30">
        <v>0</v>
      </c>
      <c r="D107" s="30">
        <v>0</v>
      </c>
      <c r="E107" s="30">
        <v>0</v>
      </c>
    </row>
    <row r="108" spans="1:5" ht="68.25" hidden="1" customHeight="1" thickBot="1" x14ac:dyDescent="0.3">
      <c r="A108" s="38" t="s">
        <v>125</v>
      </c>
      <c r="B108" s="39" t="s">
        <v>126</v>
      </c>
      <c r="C108" s="30">
        <v>0</v>
      </c>
      <c r="D108" s="30">
        <v>0</v>
      </c>
      <c r="E108" s="30">
        <v>0</v>
      </c>
    </row>
    <row r="109" spans="1:5" ht="78.75" customHeight="1" x14ac:dyDescent="0.25">
      <c r="A109" s="25" t="s">
        <v>30</v>
      </c>
      <c r="B109" s="26" t="s">
        <v>31</v>
      </c>
      <c r="C109" s="27">
        <f t="shared" ref="C109" si="84">SUM(C110+C117)</f>
        <v>1000000</v>
      </c>
      <c r="D109" s="27">
        <f t="shared" ref="D109" si="85">SUM(D110+D117)</f>
        <v>1000000</v>
      </c>
      <c r="E109" s="27">
        <f t="shared" ref="E109" si="86">SUM(E110+E117)</f>
        <v>1000000</v>
      </c>
    </row>
    <row r="110" spans="1:5" ht="86.25" hidden="1" customHeight="1" x14ac:dyDescent="0.25">
      <c r="A110" s="28" t="s">
        <v>165</v>
      </c>
      <c r="B110" s="29" t="s">
        <v>243</v>
      </c>
      <c r="C110" s="30">
        <f t="shared" ref="C110:D110" si="87">SUM(C113)</f>
        <v>0</v>
      </c>
      <c r="D110" s="30">
        <f t="shared" si="87"/>
        <v>0</v>
      </c>
      <c r="E110" s="30">
        <f t="shared" ref="E110" si="88">SUM(E113)</f>
        <v>0</v>
      </c>
    </row>
    <row r="111" spans="1:5" ht="0.75" hidden="1" customHeight="1" x14ac:dyDescent="0.25">
      <c r="A111" s="28" t="s">
        <v>431</v>
      </c>
      <c r="B111" s="29" t="s">
        <v>432</v>
      </c>
      <c r="C111" s="30">
        <f t="shared" ref="C111:E111" si="89">C112</f>
        <v>0</v>
      </c>
      <c r="D111" s="30">
        <f t="shared" si="89"/>
        <v>0</v>
      </c>
      <c r="E111" s="30">
        <f t="shared" si="89"/>
        <v>0</v>
      </c>
    </row>
    <row r="112" spans="1:5" ht="167.25" hidden="1" customHeight="1" x14ac:dyDescent="0.25">
      <c r="A112" s="28" t="s">
        <v>433</v>
      </c>
      <c r="B112" s="29" t="s">
        <v>432</v>
      </c>
      <c r="C112" s="30">
        <v>0</v>
      </c>
      <c r="D112" s="30">
        <v>0</v>
      </c>
      <c r="E112" s="30">
        <v>0</v>
      </c>
    </row>
    <row r="113" spans="1:6" ht="92.25" hidden="1" customHeight="1" x14ac:dyDescent="0.25">
      <c r="A113" s="28" t="s">
        <v>163</v>
      </c>
      <c r="B113" s="29" t="s">
        <v>164</v>
      </c>
      <c r="C113" s="30">
        <v>0</v>
      </c>
      <c r="D113" s="30">
        <v>0</v>
      </c>
      <c r="E113" s="30">
        <v>0</v>
      </c>
    </row>
    <row r="114" spans="1:6" ht="192.75" hidden="1" customHeight="1" x14ac:dyDescent="0.25">
      <c r="A114" s="28" t="s">
        <v>51</v>
      </c>
      <c r="B114" s="29" t="s">
        <v>52</v>
      </c>
      <c r="C114" s="30">
        <v>0</v>
      </c>
      <c r="D114" s="30">
        <v>0</v>
      </c>
      <c r="E114" s="30">
        <v>0</v>
      </c>
    </row>
    <row r="115" spans="1:6" ht="185.25" hidden="1" customHeight="1" x14ac:dyDescent="0.25">
      <c r="A115" s="28" t="s">
        <v>429</v>
      </c>
      <c r="B115" s="29" t="s">
        <v>430</v>
      </c>
      <c r="C115" s="30">
        <f t="shared" ref="C115:E115" si="90">SUM(C116)</f>
        <v>0</v>
      </c>
      <c r="D115" s="30">
        <f t="shared" si="90"/>
        <v>0</v>
      </c>
      <c r="E115" s="30">
        <f t="shared" si="90"/>
        <v>0</v>
      </c>
    </row>
    <row r="116" spans="1:6" ht="194.25" hidden="1" customHeight="1" x14ac:dyDescent="0.25">
      <c r="A116" s="28" t="s">
        <v>428</v>
      </c>
      <c r="B116" s="29" t="s">
        <v>430</v>
      </c>
      <c r="C116" s="30">
        <v>0</v>
      </c>
      <c r="D116" s="30">
        <v>0</v>
      </c>
      <c r="E116" s="30">
        <v>0</v>
      </c>
    </row>
    <row r="117" spans="1:6" ht="70.5" customHeight="1" x14ac:dyDescent="0.25">
      <c r="A117" s="28" t="s">
        <v>203</v>
      </c>
      <c r="B117" s="29" t="s">
        <v>384</v>
      </c>
      <c r="C117" s="30">
        <f t="shared" ref="C117:E117" si="91">SUM(C118)</f>
        <v>1000000</v>
      </c>
      <c r="D117" s="30">
        <f t="shared" si="91"/>
        <v>1000000</v>
      </c>
      <c r="E117" s="30">
        <f t="shared" si="91"/>
        <v>1000000</v>
      </c>
    </row>
    <row r="118" spans="1:6" ht="73.5" customHeight="1" x14ac:dyDescent="0.25">
      <c r="A118" s="28" t="s">
        <v>244</v>
      </c>
      <c r="B118" s="29" t="s">
        <v>385</v>
      </c>
      <c r="C118" s="30">
        <f t="shared" ref="C118" si="92">SUM(C119+C121)</f>
        <v>1000000</v>
      </c>
      <c r="D118" s="30">
        <f t="shared" ref="D118" si="93">SUM(D119+D121)</f>
        <v>1000000</v>
      </c>
      <c r="E118" s="30">
        <f t="shared" ref="E118" si="94">SUM(E119+E121)</f>
        <v>1000000</v>
      </c>
    </row>
    <row r="119" spans="1:6" ht="123" customHeight="1" x14ac:dyDescent="0.25">
      <c r="A119" s="28" t="s">
        <v>246</v>
      </c>
      <c r="B119" s="29" t="s">
        <v>386</v>
      </c>
      <c r="C119" s="30">
        <f t="shared" ref="C119:E119" si="95">SUM(C120)</f>
        <v>200000</v>
      </c>
      <c r="D119" s="30">
        <f t="shared" si="95"/>
        <v>200000</v>
      </c>
      <c r="E119" s="30">
        <f t="shared" si="95"/>
        <v>200000</v>
      </c>
    </row>
    <row r="120" spans="1:6" ht="111" customHeight="1" x14ac:dyDescent="0.25">
      <c r="A120" s="28" t="s">
        <v>75</v>
      </c>
      <c r="B120" s="29" t="s">
        <v>386</v>
      </c>
      <c r="C120" s="30">
        <v>200000</v>
      </c>
      <c r="D120" s="30">
        <v>200000</v>
      </c>
      <c r="E120" s="30">
        <v>200000</v>
      </c>
    </row>
    <row r="121" spans="1:6" ht="99.75" customHeight="1" x14ac:dyDescent="0.25">
      <c r="A121" s="28" t="s">
        <v>245</v>
      </c>
      <c r="B121" s="29" t="s">
        <v>387</v>
      </c>
      <c r="C121" s="30">
        <f t="shared" ref="C121" si="96">SUM(C122+C123)</f>
        <v>800000</v>
      </c>
      <c r="D121" s="30">
        <f t="shared" ref="D121" si="97">SUM(D122+D123)</f>
        <v>800000</v>
      </c>
      <c r="E121" s="30">
        <f t="shared" ref="E121" si="98">SUM(E122+E123)</f>
        <v>800000</v>
      </c>
    </row>
    <row r="122" spans="1:6" ht="93" customHeight="1" x14ac:dyDescent="0.25">
      <c r="A122" s="28" t="s">
        <v>60</v>
      </c>
      <c r="B122" s="29" t="s">
        <v>387</v>
      </c>
      <c r="C122" s="30">
        <v>200000</v>
      </c>
      <c r="D122" s="30">
        <v>200000</v>
      </c>
      <c r="E122" s="30">
        <v>200000</v>
      </c>
    </row>
    <row r="123" spans="1:6" ht="103.5" customHeight="1" x14ac:dyDescent="0.25">
      <c r="A123" s="28" t="s">
        <v>56</v>
      </c>
      <c r="B123" s="29" t="s">
        <v>387</v>
      </c>
      <c r="C123" s="30">
        <v>600000</v>
      </c>
      <c r="D123" s="30">
        <v>600000</v>
      </c>
      <c r="E123" s="30">
        <v>600000</v>
      </c>
    </row>
    <row r="124" spans="1:6" ht="104.25" hidden="1" customHeight="1" x14ac:dyDescent="0.25">
      <c r="A124" s="28" t="s">
        <v>443</v>
      </c>
      <c r="B124" s="29" t="s">
        <v>444</v>
      </c>
      <c r="C124" s="30">
        <f t="shared" ref="C124:E124" si="99">C125</f>
        <v>0</v>
      </c>
      <c r="D124" s="30">
        <f t="shared" si="99"/>
        <v>0</v>
      </c>
      <c r="E124" s="30">
        <f t="shared" si="99"/>
        <v>0</v>
      </c>
    </row>
    <row r="125" spans="1:6" ht="122.25" hidden="1" customHeight="1" x14ac:dyDescent="0.25">
      <c r="A125" s="28" t="s">
        <v>442</v>
      </c>
      <c r="B125" s="29" t="s">
        <v>441</v>
      </c>
      <c r="C125" s="30">
        <f t="shared" ref="C125:E125" si="100">C126</f>
        <v>0</v>
      </c>
      <c r="D125" s="30">
        <f t="shared" si="100"/>
        <v>0</v>
      </c>
      <c r="E125" s="30">
        <f t="shared" si="100"/>
        <v>0</v>
      </c>
    </row>
    <row r="126" spans="1:6" ht="119.25" hidden="1" customHeight="1" x14ac:dyDescent="0.25">
      <c r="A126" s="28" t="s">
        <v>81</v>
      </c>
      <c r="B126" s="29" t="s">
        <v>82</v>
      </c>
      <c r="C126" s="30">
        <v>0</v>
      </c>
      <c r="D126" s="30">
        <v>0</v>
      </c>
      <c r="E126" s="30">
        <v>0</v>
      </c>
    </row>
    <row r="127" spans="1:6" ht="28.5" x14ac:dyDescent="0.25">
      <c r="A127" s="25" t="s">
        <v>32</v>
      </c>
      <c r="B127" s="26" t="s">
        <v>33</v>
      </c>
      <c r="C127" s="27">
        <f>C128+C166+C169+C173</f>
        <v>332990</v>
      </c>
      <c r="D127" s="27">
        <f>D128+D166+D169+D173</f>
        <v>332990</v>
      </c>
      <c r="E127" s="27">
        <f>E128+E166+E169+E173</f>
        <v>332990</v>
      </c>
    </row>
    <row r="128" spans="1:6" ht="87.75" customHeight="1" x14ac:dyDescent="0.25">
      <c r="A128" s="28" t="s">
        <v>166</v>
      </c>
      <c r="B128" s="29" t="s">
        <v>167</v>
      </c>
      <c r="C128" s="27">
        <f>C129+C133+C137+C142+C145+C148+C150+C161+C153+C155+C158</f>
        <v>332990</v>
      </c>
      <c r="D128" s="27">
        <f t="shared" ref="D128:E128" si="101">D129+D133+D137+D142+D145+D148+D150+D161+D153+D155+D158</f>
        <v>332990</v>
      </c>
      <c r="E128" s="27">
        <f t="shared" si="101"/>
        <v>332990</v>
      </c>
      <c r="F128" s="2"/>
    </row>
    <row r="129" spans="1:5" ht="111" customHeight="1" x14ac:dyDescent="0.25">
      <c r="A129" s="28" t="s">
        <v>251</v>
      </c>
      <c r="B129" s="29" t="s">
        <v>388</v>
      </c>
      <c r="C129" s="30">
        <f t="shared" ref="C129:E129" si="102">SUM(C130)</f>
        <v>1500</v>
      </c>
      <c r="D129" s="30">
        <f t="shared" si="102"/>
        <v>1500</v>
      </c>
      <c r="E129" s="30">
        <f t="shared" si="102"/>
        <v>1500</v>
      </c>
    </row>
    <row r="130" spans="1:5" ht="153.75" customHeight="1" x14ac:dyDescent="0.25">
      <c r="A130" s="28" t="s">
        <v>247</v>
      </c>
      <c r="B130" s="29" t="s">
        <v>389</v>
      </c>
      <c r="C130" s="30">
        <f t="shared" ref="C130:E130" si="103">SUM(C131)+C132</f>
        <v>1500</v>
      </c>
      <c r="D130" s="30">
        <f t="shared" si="103"/>
        <v>1500</v>
      </c>
      <c r="E130" s="30">
        <f t="shared" si="103"/>
        <v>1500</v>
      </c>
    </row>
    <row r="131" spans="1:5" ht="177" hidden="1" customHeight="1" x14ac:dyDescent="0.25">
      <c r="A131" s="28" t="s">
        <v>111</v>
      </c>
      <c r="B131" s="29" t="s">
        <v>390</v>
      </c>
      <c r="C131" s="30">
        <v>0</v>
      </c>
      <c r="D131" s="30">
        <v>0</v>
      </c>
      <c r="E131" s="30">
        <v>0</v>
      </c>
    </row>
    <row r="132" spans="1:5" ht="150.75" customHeight="1" x14ac:dyDescent="0.25">
      <c r="A132" s="28" t="s">
        <v>454</v>
      </c>
      <c r="B132" s="29" t="s">
        <v>390</v>
      </c>
      <c r="C132" s="30">
        <v>1500</v>
      </c>
      <c r="D132" s="30">
        <v>1500</v>
      </c>
      <c r="E132" s="30">
        <v>1500</v>
      </c>
    </row>
    <row r="133" spans="1:5" ht="150.75" customHeight="1" x14ac:dyDescent="0.25">
      <c r="A133" s="28" t="s">
        <v>252</v>
      </c>
      <c r="B133" s="29" t="s">
        <v>391</v>
      </c>
      <c r="C133" s="30">
        <f t="shared" ref="C133:E133" si="104">SUM(C134)</f>
        <v>81000</v>
      </c>
      <c r="D133" s="30">
        <f t="shared" si="104"/>
        <v>81000</v>
      </c>
      <c r="E133" s="30">
        <f t="shared" si="104"/>
        <v>81000</v>
      </c>
    </row>
    <row r="134" spans="1:5" ht="198" customHeight="1" x14ac:dyDescent="0.25">
      <c r="A134" s="28" t="s">
        <v>248</v>
      </c>
      <c r="B134" s="29" t="s">
        <v>392</v>
      </c>
      <c r="C134" s="30">
        <f t="shared" ref="C134:D134" si="105">SUM(C135+C136)</f>
        <v>81000</v>
      </c>
      <c r="D134" s="30">
        <f t="shared" si="105"/>
        <v>81000</v>
      </c>
      <c r="E134" s="30">
        <f t="shared" ref="E134" si="106">SUM(E135+E136)</f>
        <v>81000</v>
      </c>
    </row>
    <row r="135" spans="1:5" ht="172.5" customHeight="1" x14ac:dyDescent="0.25">
      <c r="A135" s="28" t="s">
        <v>112</v>
      </c>
      <c r="B135" s="29" t="s">
        <v>393</v>
      </c>
      <c r="C135" s="30">
        <v>0</v>
      </c>
      <c r="D135" s="30">
        <v>0</v>
      </c>
      <c r="E135" s="30">
        <v>0</v>
      </c>
    </row>
    <row r="136" spans="1:5" ht="187.5" customHeight="1" x14ac:dyDescent="0.25">
      <c r="A136" s="28" t="s">
        <v>204</v>
      </c>
      <c r="B136" s="29" t="s">
        <v>393</v>
      </c>
      <c r="C136" s="30">
        <v>81000</v>
      </c>
      <c r="D136" s="30">
        <v>81000</v>
      </c>
      <c r="E136" s="30">
        <v>81000</v>
      </c>
    </row>
    <row r="137" spans="1:5" ht="112.5" customHeight="1" x14ac:dyDescent="0.25">
      <c r="A137" s="28" t="s">
        <v>316</v>
      </c>
      <c r="B137" s="29" t="s">
        <v>394</v>
      </c>
      <c r="C137" s="30">
        <f t="shared" ref="C137:E137" si="107">SUM(C138)</f>
        <v>40700</v>
      </c>
      <c r="D137" s="30">
        <f t="shared" si="107"/>
        <v>40700</v>
      </c>
      <c r="E137" s="30">
        <f t="shared" si="107"/>
        <v>40700</v>
      </c>
    </row>
    <row r="138" spans="1:5" ht="167.25" customHeight="1" x14ac:dyDescent="0.25">
      <c r="A138" s="28" t="s">
        <v>315</v>
      </c>
      <c r="B138" s="29" t="s">
        <v>314</v>
      </c>
      <c r="C138" s="30">
        <f t="shared" ref="C138:E138" si="108">SUM(C139)</f>
        <v>40700</v>
      </c>
      <c r="D138" s="30">
        <f t="shared" si="108"/>
        <v>40700</v>
      </c>
      <c r="E138" s="30">
        <f t="shared" si="108"/>
        <v>40700</v>
      </c>
    </row>
    <row r="139" spans="1:5" ht="144" customHeight="1" x14ac:dyDescent="0.25">
      <c r="A139" s="28" t="s">
        <v>313</v>
      </c>
      <c r="B139" s="29" t="s">
        <v>314</v>
      </c>
      <c r="C139" s="30">
        <v>40700</v>
      </c>
      <c r="D139" s="30">
        <v>40700</v>
      </c>
      <c r="E139" s="30">
        <v>40700</v>
      </c>
    </row>
    <row r="140" spans="1:5" ht="0.75" hidden="1" customHeight="1" x14ac:dyDescent="0.25">
      <c r="A140" s="28" t="s">
        <v>435</v>
      </c>
      <c r="B140" s="29" t="s">
        <v>434</v>
      </c>
      <c r="C140" s="30">
        <f t="shared" ref="C140:E140" si="109">C141</f>
        <v>0</v>
      </c>
      <c r="D140" s="30">
        <f t="shared" si="109"/>
        <v>0</v>
      </c>
      <c r="E140" s="30">
        <f t="shared" si="109"/>
        <v>0</v>
      </c>
    </row>
    <row r="141" spans="1:5" ht="123.75" hidden="1" customHeight="1" x14ac:dyDescent="0.25">
      <c r="A141" s="28" t="s">
        <v>436</v>
      </c>
      <c r="B141" s="29" t="s">
        <v>434</v>
      </c>
      <c r="C141" s="30">
        <v>0</v>
      </c>
      <c r="D141" s="30">
        <v>0</v>
      </c>
      <c r="E141" s="30">
        <v>0</v>
      </c>
    </row>
    <row r="142" spans="1:5" ht="118.5" customHeight="1" x14ac:dyDescent="0.25">
      <c r="A142" s="28" t="s">
        <v>320</v>
      </c>
      <c r="B142" s="29" t="s">
        <v>395</v>
      </c>
      <c r="C142" s="30">
        <f t="shared" ref="C142:E142" si="110">SUM(C143)</f>
        <v>16000</v>
      </c>
      <c r="D142" s="30">
        <f t="shared" si="110"/>
        <v>16000</v>
      </c>
      <c r="E142" s="30">
        <f t="shared" si="110"/>
        <v>16000</v>
      </c>
    </row>
    <row r="143" spans="1:5" ht="150" customHeight="1" x14ac:dyDescent="0.25">
      <c r="A143" s="28" t="s">
        <v>318</v>
      </c>
      <c r="B143" s="29" t="s">
        <v>319</v>
      </c>
      <c r="C143" s="30">
        <f t="shared" ref="C143:E143" si="111">SUM(C144)</f>
        <v>16000</v>
      </c>
      <c r="D143" s="30">
        <f t="shared" si="111"/>
        <v>16000</v>
      </c>
      <c r="E143" s="30">
        <f t="shared" si="111"/>
        <v>16000</v>
      </c>
    </row>
    <row r="144" spans="1:5" ht="169.5" customHeight="1" x14ac:dyDescent="0.25">
      <c r="A144" s="28" t="s">
        <v>317</v>
      </c>
      <c r="B144" s="29" t="s">
        <v>319</v>
      </c>
      <c r="C144" s="30">
        <v>16000</v>
      </c>
      <c r="D144" s="30">
        <v>16000</v>
      </c>
      <c r="E144" s="30">
        <v>16000</v>
      </c>
    </row>
    <row r="145" spans="1:5" ht="142.5" hidden="1" customHeight="1" x14ac:dyDescent="0.25">
      <c r="A145" s="28" t="s">
        <v>253</v>
      </c>
      <c r="B145" s="29" t="s">
        <v>396</v>
      </c>
      <c r="C145" s="30">
        <f t="shared" ref="C145:E145" si="112">SUM(C146)</f>
        <v>0</v>
      </c>
      <c r="D145" s="30">
        <f t="shared" si="112"/>
        <v>0</v>
      </c>
      <c r="E145" s="30">
        <f t="shared" si="112"/>
        <v>0</v>
      </c>
    </row>
    <row r="146" spans="1:5" ht="57.75" hidden="1" customHeight="1" x14ac:dyDescent="0.25">
      <c r="A146" s="28" t="s">
        <v>249</v>
      </c>
      <c r="B146" s="29" t="s">
        <v>397</v>
      </c>
      <c r="C146" s="30">
        <f t="shared" ref="C146:E146" si="113">SUM(C147)</f>
        <v>0</v>
      </c>
      <c r="D146" s="30">
        <f t="shared" si="113"/>
        <v>0</v>
      </c>
      <c r="E146" s="30">
        <f t="shared" si="113"/>
        <v>0</v>
      </c>
    </row>
    <row r="147" spans="1:5" ht="190.5" hidden="1" customHeight="1" x14ac:dyDescent="0.25">
      <c r="A147" s="28" t="s">
        <v>113</v>
      </c>
      <c r="B147" s="29" t="s">
        <v>398</v>
      </c>
      <c r="C147" s="30">
        <v>0</v>
      </c>
      <c r="D147" s="30">
        <v>0</v>
      </c>
      <c r="E147" s="30">
        <v>0</v>
      </c>
    </row>
    <row r="148" spans="1:5" ht="159.75" customHeight="1" x14ac:dyDescent="0.25">
      <c r="A148" s="28" t="s">
        <v>336</v>
      </c>
      <c r="B148" s="29" t="s">
        <v>399</v>
      </c>
      <c r="C148" s="30">
        <f t="shared" ref="C148:E148" si="114">SUM(C149)</f>
        <v>32375</v>
      </c>
      <c r="D148" s="30">
        <f t="shared" si="114"/>
        <v>32375</v>
      </c>
      <c r="E148" s="30">
        <f t="shared" si="114"/>
        <v>32375</v>
      </c>
    </row>
    <row r="149" spans="1:5" ht="183.75" customHeight="1" x14ac:dyDescent="0.25">
      <c r="A149" s="28" t="s">
        <v>335</v>
      </c>
      <c r="B149" s="29" t="s">
        <v>400</v>
      </c>
      <c r="C149" s="30">
        <v>32375</v>
      </c>
      <c r="D149" s="30">
        <v>32375</v>
      </c>
      <c r="E149" s="30">
        <v>32375</v>
      </c>
    </row>
    <row r="150" spans="1:5" ht="51.75" hidden="1" customHeight="1" x14ac:dyDescent="0.25">
      <c r="A150" s="28" t="s">
        <v>180</v>
      </c>
      <c r="B150" s="29" t="s">
        <v>181</v>
      </c>
      <c r="C150" s="30">
        <f t="shared" ref="C150:E150" si="115">SUM(C151)</f>
        <v>0</v>
      </c>
      <c r="D150" s="30">
        <f t="shared" si="115"/>
        <v>0</v>
      </c>
      <c r="E150" s="30">
        <f t="shared" si="115"/>
        <v>0</v>
      </c>
    </row>
    <row r="151" spans="1:5" ht="119.25" hidden="1" customHeight="1" x14ac:dyDescent="0.25">
      <c r="A151" s="28" t="s">
        <v>182</v>
      </c>
      <c r="B151" s="29" t="s">
        <v>183</v>
      </c>
      <c r="C151" s="30"/>
      <c r="D151" s="30"/>
      <c r="E151" s="30"/>
    </row>
    <row r="152" spans="1:5" ht="111" hidden="1" customHeight="1" x14ac:dyDescent="0.25">
      <c r="A152" s="28" t="s">
        <v>450</v>
      </c>
      <c r="B152" s="29" t="s">
        <v>110</v>
      </c>
      <c r="C152" s="30"/>
      <c r="D152" s="30"/>
      <c r="E152" s="30"/>
    </row>
    <row r="153" spans="1:5" ht="198" customHeight="1" x14ac:dyDescent="0.25">
      <c r="A153" s="28" t="s">
        <v>438</v>
      </c>
      <c r="B153" s="29" t="s">
        <v>437</v>
      </c>
      <c r="C153" s="30">
        <f t="shared" ref="C153:E153" si="116">C154</f>
        <v>10240</v>
      </c>
      <c r="D153" s="30">
        <f t="shared" si="116"/>
        <v>10240</v>
      </c>
      <c r="E153" s="30">
        <f t="shared" si="116"/>
        <v>10240</v>
      </c>
    </row>
    <row r="154" spans="1:5" ht="198" customHeight="1" x14ac:dyDescent="0.25">
      <c r="A154" s="28" t="s">
        <v>440</v>
      </c>
      <c r="B154" s="29" t="s">
        <v>437</v>
      </c>
      <c r="C154" s="30">
        <v>10240</v>
      </c>
      <c r="D154" s="30">
        <v>10240</v>
      </c>
      <c r="E154" s="30">
        <v>10240</v>
      </c>
    </row>
    <row r="155" spans="1:5" ht="126" customHeight="1" x14ac:dyDescent="0.25">
      <c r="A155" s="28" t="s">
        <v>448</v>
      </c>
      <c r="B155" s="29" t="s">
        <v>449</v>
      </c>
      <c r="C155" s="30">
        <f t="shared" ref="C155:E155" si="117">C156</f>
        <v>5000</v>
      </c>
      <c r="D155" s="30">
        <f t="shared" si="117"/>
        <v>5000</v>
      </c>
      <c r="E155" s="30">
        <f t="shared" si="117"/>
        <v>5000</v>
      </c>
    </row>
    <row r="156" spans="1:5" ht="166.5" customHeight="1" x14ac:dyDescent="0.25">
      <c r="A156" s="28" t="s">
        <v>446</v>
      </c>
      <c r="B156" s="29" t="s">
        <v>445</v>
      </c>
      <c r="C156" s="30">
        <f t="shared" ref="C156:E156" si="118">C157</f>
        <v>5000</v>
      </c>
      <c r="D156" s="30">
        <f t="shared" si="118"/>
        <v>5000</v>
      </c>
      <c r="E156" s="30">
        <f t="shared" si="118"/>
        <v>5000</v>
      </c>
    </row>
    <row r="157" spans="1:5" ht="162.75" customHeight="1" x14ac:dyDescent="0.25">
      <c r="A157" s="28" t="s">
        <v>447</v>
      </c>
      <c r="B157" s="29" t="s">
        <v>445</v>
      </c>
      <c r="C157" s="30">
        <v>5000</v>
      </c>
      <c r="D157" s="30">
        <v>5000</v>
      </c>
      <c r="E157" s="30">
        <v>5000</v>
      </c>
    </row>
    <row r="158" spans="1:5" ht="102" customHeight="1" x14ac:dyDescent="0.25">
      <c r="A158" s="28" t="s">
        <v>180</v>
      </c>
      <c r="B158" s="29" t="s">
        <v>181</v>
      </c>
      <c r="C158" s="30">
        <f t="shared" ref="C158:E158" si="119">C159</f>
        <v>60375</v>
      </c>
      <c r="D158" s="30">
        <f t="shared" si="119"/>
        <v>60375</v>
      </c>
      <c r="E158" s="30">
        <f t="shared" si="119"/>
        <v>60375</v>
      </c>
    </row>
    <row r="159" spans="1:5" ht="151.5" customHeight="1" x14ac:dyDescent="0.25">
      <c r="A159" s="28" t="s">
        <v>182</v>
      </c>
      <c r="B159" s="29" t="s">
        <v>183</v>
      </c>
      <c r="C159" s="30">
        <f t="shared" ref="C159:E159" si="120">C160</f>
        <v>60375</v>
      </c>
      <c r="D159" s="30">
        <f t="shared" si="120"/>
        <v>60375</v>
      </c>
      <c r="E159" s="30">
        <f t="shared" si="120"/>
        <v>60375</v>
      </c>
    </row>
    <row r="160" spans="1:5" ht="135.75" customHeight="1" x14ac:dyDescent="0.25">
      <c r="A160" s="28" t="s">
        <v>450</v>
      </c>
      <c r="B160" s="29" t="s">
        <v>183</v>
      </c>
      <c r="C160" s="30">
        <v>60375</v>
      </c>
      <c r="D160" s="30">
        <v>60375</v>
      </c>
      <c r="E160" s="30">
        <v>60375</v>
      </c>
    </row>
    <row r="161" spans="1:5" ht="133.5" customHeight="1" x14ac:dyDescent="0.25">
      <c r="A161" s="28" t="s">
        <v>254</v>
      </c>
      <c r="B161" s="29" t="s">
        <v>401</v>
      </c>
      <c r="C161" s="30">
        <f t="shared" ref="C161:E161" si="121">SUM(C162)</f>
        <v>85800</v>
      </c>
      <c r="D161" s="30">
        <f t="shared" si="121"/>
        <v>85800</v>
      </c>
      <c r="E161" s="30">
        <f t="shared" si="121"/>
        <v>85800</v>
      </c>
    </row>
    <row r="162" spans="1:5" ht="167.25" customHeight="1" x14ac:dyDescent="0.25">
      <c r="A162" s="28" t="s">
        <v>250</v>
      </c>
      <c r="B162" s="29" t="s">
        <v>402</v>
      </c>
      <c r="C162" s="30">
        <f t="shared" ref="C162:E162" si="122">C163+C164</f>
        <v>85800</v>
      </c>
      <c r="D162" s="30">
        <f t="shared" si="122"/>
        <v>85800</v>
      </c>
      <c r="E162" s="30">
        <f t="shared" si="122"/>
        <v>85800</v>
      </c>
    </row>
    <row r="163" spans="1:5" ht="184.5" hidden="1" customHeight="1" x14ac:dyDescent="0.25">
      <c r="A163" s="28" t="s">
        <v>114</v>
      </c>
      <c r="B163" s="29" t="s">
        <v>403</v>
      </c>
      <c r="C163" s="30">
        <v>0</v>
      </c>
      <c r="D163" s="30">
        <v>0</v>
      </c>
      <c r="E163" s="30">
        <v>0</v>
      </c>
    </row>
    <row r="164" spans="1:5" ht="143.25" customHeight="1" x14ac:dyDescent="0.25">
      <c r="A164" s="28" t="s">
        <v>121</v>
      </c>
      <c r="B164" s="29" t="s">
        <v>402</v>
      </c>
      <c r="C164" s="30">
        <v>85800</v>
      </c>
      <c r="D164" s="30">
        <v>85800</v>
      </c>
      <c r="E164" s="30">
        <v>85800</v>
      </c>
    </row>
    <row r="165" spans="1:5" ht="64.5" hidden="1" customHeight="1" x14ac:dyDescent="0.25">
      <c r="A165" s="28" t="s">
        <v>121</v>
      </c>
      <c r="B165" s="29" t="s">
        <v>109</v>
      </c>
      <c r="C165" s="30">
        <v>0</v>
      </c>
      <c r="D165" s="30">
        <v>0</v>
      </c>
      <c r="E165" s="30">
        <v>0</v>
      </c>
    </row>
    <row r="166" spans="1:5" ht="42" hidden="1" customHeight="1" x14ac:dyDescent="0.25">
      <c r="A166" s="28" t="s">
        <v>256</v>
      </c>
      <c r="B166" s="29" t="s">
        <v>255</v>
      </c>
      <c r="C166" s="30">
        <f t="shared" ref="C166:E166" si="123">SUM(C167)</f>
        <v>0</v>
      </c>
      <c r="D166" s="30">
        <f t="shared" si="123"/>
        <v>0</v>
      </c>
      <c r="E166" s="30">
        <f t="shared" si="123"/>
        <v>0</v>
      </c>
    </row>
    <row r="167" spans="1:5" ht="38.25" hidden="1" customHeight="1" x14ac:dyDescent="0.25">
      <c r="A167" s="28" t="s">
        <v>257</v>
      </c>
      <c r="B167" s="29" t="s">
        <v>258</v>
      </c>
      <c r="C167" s="30">
        <f t="shared" ref="C167:E167" si="124">C168</f>
        <v>0</v>
      </c>
      <c r="D167" s="30">
        <f t="shared" si="124"/>
        <v>0</v>
      </c>
      <c r="E167" s="30">
        <f t="shared" si="124"/>
        <v>0</v>
      </c>
    </row>
    <row r="168" spans="1:5" ht="51.75" hidden="1" customHeight="1" x14ac:dyDescent="0.25">
      <c r="A168" s="28" t="s">
        <v>205</v>
      </c>
      <c r="B168" s="29" t="s">
        <v>206</v>
      </c>
      <c r="C168" s="30">
        <v>0</v>
      </c>
      <c r="D168" s="30">
        <v>0</v>
      </c>
      <c r="E168" s="30">
        <v>0</v>
      </c>
    </row>
    <row r="169" spans="1:5" ht="59.25" hidden="1" customHeight="1" x14ac:dyDescent="0.25">
      <c r="A169" s="28" t="s">
        <v>259</v>
      </c>
      <c r="B169" s="29" t="s">
        <v>260</v>
      </c>
      <c r="C169" s="30">
        <f t="shared" ref="C169:E170" si="125">SUM(C170)</f>
        <v>0</v>
      </c>
      <c r="D169" s="30">
        <f t="shared" si="125"/>
        <v>0</v>
      </c>
      <c r="E169" s="30">
        <f t="shared" si="125"/>
        <v>0</v>
      </c>
    </row>
    <row r="170" spans="1:5" ht="45.75" hidden="1" customHeight="1" x14ac:dyDescent="0.25">
      <c r="A170" s="28" t="s">
        <v>168</v>
      </c>
      <c r="B170" s="29" t="s">
        <v>169</v>
      </c>
      <c r="C170" s="30">
        <f t="shared" si="125"/>
        <v>0</v>
      </c>
      <c r="D170" s="30">
        <f t="shared" si="125"/>
        <v>0</v>
      </c>
      <c r="E170" s="30">
        <f t="shared" si="125"/>
        <v>0</v>
      </c>
    </row>
    <row r="171" spans="1:5" ht="56.25" hidden="1" customHeight="1" x14ac:dyDescent="0.25">
      <c r="A171" s="28" t="s">
        <v>265</v>
      </c>
      <c r="B171" s="39" t="s">
        <v>124</v>
      </c>
      <c r="C171" s="30">
        <f t="shared" ref="C171:E171" si="126">SUM(C172)</f>
        <v>0</v>
      </c>
      <c r="D171" s="30">
        <f t="shared" si="126"/>
        <v>0</v>
      </c>
      <c r="E171" s="30">
        <f t="shared" si="126"/>
        <v>0</v>
      </c>
    </row>
    <row r="172" spans="1:5" ht="47.25" hidden="1" customHeight="1" x14ac:dyDescent="0.25">
      <c r="A172" s="28" t="s">
        <v>123</v>
      </c>
      <c r="B172" s="39" t="s">
        <v>124</v>
      </c>
      <c r="C172" s="30">
        <v>0</v>
      </c>
      <c r="D172" s="30">
        <v>0</v>
      </c>
      <c r="E172" s="30">
        <v>0</v>
      </c>
    </row>
    <row r="173" spans="1:5" ht="57.75" hidden="1" customHeight="1" x14ac:dyDescent="0.25">
      <c r="A173" s="28" t="s">
        <v>261</v>
      </c>
      <c r="B173" s="39" t="s">
        <v>262</v>
      </c>
      <c r="C173" s="30">
        <f t="shared" ref="C173:E173" si="127">C174+C187+C184+C177</f>
        <v>0</v>
      </c>
      <c r="D173" s="30">
        <f t="shared" si="127"/>
        <v>0</v>
      </c>
      <c r="E173" s="30">
        <f t="shared" si="127"/>
        <v>0</v>
      </c>
    </row>
    <row r="174" spans="1:5" ht="76.5" hidden="1" customHeight="1" x14ac:dyDescent="0.25">
      <c r="A174" s="28" t="s">
        <v>171</v>
      </c>
      <c r="B174" s="39" t="s">
        <v>172</v>
      </c>
      <c r="C174" s="30">
        <f t="shared" ref="C174:E174" si="128">SUM(C175)</f>
        <v>0</v>
      </c>
      <c r="D174" s="30">
        <f t="shared" si="128"/>
        <v>0</v>
      </c>
      <c r="E174" s="30">
        <f t="shared" si="128"/>
        <v>0</v>
      </c>
    </row>
    <row r="175" spans="1:5" ht="93" hidden="1" customHeight="1" x14ac:dyDescent="0.25">
      <c r="A175" s="28" t="s">
        <v>264</v>
      </c>
      <c r="B175" s="39" t="s">
        <v>263</v>
      </c>
      <c r="C175" s="30">
        <f t="shared" ref="C175:E175" si="129">SUM(C176)</f>
        <v>0</v>
      </c>
      <c r="D175" s="30">
        <f t="shared" si="129"/>
        <v>0</v>
      </c>
      <c r="E175" s="30">
        <f t="shared" si="129"/>
        <v>0</v>
      </c>
    </row>
    <row r="176" spans="1:5" ht="91.5" hidden="1" customHeight="1" x14ac:dyDescent="0.25">
      <c r="A176" s="28" t="s">
        <v>439</v>
      </c>
      <c r="B176" s="39" t="s">
        <v>263</v>
      </c>
      <c r="C176" s="30">
        <v>0</v>
      </c>
      <c r="D176" s="30">
        <v>0</v>
      </c>
      <c r="E176" s="30">
        <v>0</v>
      </c>
    </row>
    <row r="177" spans="1:5" ht="127.5" hidden="1" customHeight="1" x14ac:dyDescent="0.25">
      <c r="A177" s="28" t="s">
        <v>170</v>
      </c>
      <c r="B177" s="39" t="s">
        <v>451</v>
      </c>
      <c r="C177" s="30">
        <f t="shared" ref="C177" si="130">C178+C179+C179+C180+C181+C182+C183</f>
        <v>0</v>
      </c>
      <c r="D177" s="30">
        <f t="shared" ref="D177" si="131">D178+D179+D179+D180+D181+D182+D183</f>
        <v>0</v>
      </c>
      <c r="E177" s="30">
        <f t="shared" ref="E177" si="132">E178+E179+E179+E180+E181+E182+E183</f>
        <v>0</v>
      </c>
    </row>
    <row r="178" spans="1:5" ht="144" hidden="1" customHeight="1" x14ac:dyDescent="0.25">
      <c r="A178" s="37" t="s">
        <v>118</v>
      </c>
      <c r="B178" s="39" t="s">
        <v>451</v>
      </c>
      <c r="C178" s="30">
        <v>0</v>
      </c>
      <c r="D178" s="30">
        <v>0</v>
      </c>
      <c r="E178" s="30">
        <v>0</v>
      </c>
    </row>
    <row r="179" spans="1:5" ht="153.75" hidden="1" customHeight="1" x14ac:dyDescent="0.25">
      <c r="A179" s="37" t="s">
        <v>207</v>
      </c>
      <c r="B179" s="39" t="s">
        <v>451</v>
      </c>
      <c r="C179" s="30"/>
      <c r="D179" s="30"/>
      <c r="E179" s="30"/>
    </row>
    <row r="180" spans="1:5" ht="96" hidden="1" customHeight="1" x14ac:dyDescent="0.25">
      <c r="A180" s="37" t="s">
        <v>452</v>
      </c>
      <c r="B180" s="39" t="s">
        <v>451</v>
      </c>
      <c r="C180" s="30">
        <v>0</v>
      </c>
      <c r="D180" s="30">
        <v>0</v>
      </c>
      <c r="E180" s="30">
        <v>0</v>
      </c>
    </row>
    <row r="181" spans="1:5" ht="34.5" hidden="1" customHeight="1" x14ac:dyDescent="0.25">
      <c r="A181" s="37" t="s">
        <v>173</v>
      </c>
      <c r="B181" s="29" t="s">
        <v>209</v>
      </c>
      <c r="C181" s="30">
        <v>0</v>
      </c>
      <c r="D181" s="30">
        <v>0</v>
      </c>
      <c r="E181" s="30">
        <v>0</v>
      </c>
    </row>
    <row r="182" spans="1:5" ht="43.5" hidden="1" customHeight="1" x14ac:dyDescent="0.25">
      <c r="A182" s="37" t="s">
        <v>175</v>
      </c>
      <c r="B182" s="29" t="s">
        <v>209</v>
      </c>
      <c r="C182" s="30">
        <v>0</v>
      </c>
      <c r="D182" s="30">
        <v>0</v>
      </c>
      <c r="E182" s="30">
        <v>0</v>
      </c>
    </row>
    <row r="183" spans="1:5" ht="73.5" hidden="1" customHeight="1" x14ac:dyDescent="0.25">
      <c r="A183" s="37" t="s">
        <v>176</v>
      </c>
      <c r="B183" s="29" t="s">
        <v>209</v>
      </c>
      <c r="C183" s="30">
        <v>0</v>
      </c>
      <c r="D183" s="30">
        <v>0</v>
      </c>
      <c r="E183" s="30">
        <v>0</v>
      </c>
    </row>
    <row r="184" spans="1:5" ht="117" hidden="1" customHeight="1" x14ac:dyDescent="0.25">
      <c r="A184" s="37" t="s">
        <v>266</v>
      </c>
      <c r="B184" s="29" t="s">
        <v>267</v>
      </c>
      <c r="C184" s="30">
        <f t="shared" ref="C184:E184" si="133">C185</f>
        <v>0</v>
      </c>
      <c r="D184" s="30">
        <f t="shared" si="133"/>
        <v>0</v>
      </c>
      <c r="E184" s="30">
        <f t="shared" si="133"/>
        <v>0</v>
      </c>
    </row>
    <row r="185" spans="1:5" ht="141.75" hidden="1" customHeight="1" x14ac:dyDescent="0.25">
      <c r="A185" s="37" t="s">
        <v>177</v>
      </c>
      <c r="B185" s="29" t="s">
        <v>178</v>
      </c>
      <c r="C185" s="30">
        <f t="shared" ref="C185:E185" si="134">SUM(C186)</f>
        <v>0</v>
      </c>
      <c r="D185" s="30">
        <f t="shared" si="134"/>
        <v>0</v>
      </c>
      <c r="E185" s="30">
        <f t="shared" si="134"/>
        <v>0</v>
      </c>
    </row>
    <row r="186" spans="1:5" ht="136.5" hidden="1" customHeight="1" x14ac:dyDescent="0.25">
      <c r="A186" s="37" t="s">
        <v>179</v>
      </c>
      <c r="B186" s="29" t="s">
        <v>178</v>
      </c>
      <c r="C186" s="30">
        <v>0</v>
      </c>
      <c r="D186" s="30">
        <v>0</v>
      </c>
      <c r="E186" s="30">
        <v>0</v>
      </c>
    </row>
    <row r="187" spans="1:5" ht="60.75" hidden="1" customHeight="1" x14ac:dyDescent="0.25">
      <c r="A187" s="37" t="s">
        <v>269</v>
      </c>
      <c r="B187" s="29" t="s">
        <v>174</v>
      </c>
      <c r="C187" s="30">
        <f t="shared" ref="C187:E187" si="135">SUM(C188)</f>
        <v>0</v>
      </c>
      <c r="D187" s="30">
        <f t="shared" si="135"/>
        <v>0</v>
      </c>
      <c r="E187" s="30">
        <f t="shared" si="135"/>
        <v>0</v>
      </c>
    </row>
    <row r="188" spans="1:5" ht="66" hidden="1" customHeight="1" x14ac:dyDescent="0.25">
      <c r="A188" s="37" t="s">
        <v>268</v>
      </c>
      <c r="B188" s="39" t="s">
        <v>122</v>
      </c>
      <c r="C188" s="30">
        <f t="shared" ref="C188:E188" si="136">SUM(C189)</f>
        <v>0</v>
      </c>
      <c r="D188" s="30">
        <f t="shared" si="136"/>
        <v>0</v>
      </c>
      <c r="E188" s="30">
        <f t="shared" si="136"/>
        <v>0</v>
      </c>
    </row>
    <row r="189" spans="1:5" ht="117.75" hidden="1" customHeight="1" x14ac:dyDescent="0.25">
      <c r="A189" s="37" t="s">
        <v>337</v>
      </c>
      <c r="B189" s="39" t="s">
        <v>122</v>
      </c>
      <c r="C189" s="30">
        <v>0</v>
      </c>
      <c r="D189" s="30">
        <v>0</v>
      </c>
      <c r="E189" s="30">
        <v>0</v>
      </c>
    </row>
    <row r="190" spans="1:5" ht="42.75" customHeight="1" x14ac:dyDescent="0.25">
      <c r="A190" s="40" t="s">
        <v>270</v>
      </c>
      <c r="B190" s="41" t="s">
        <v>404</v>
      </c>
      <c r="C190" s="27">
        <f t="shared" ref="C190:E190" si="137">SUM(C191)</f>
        <v>293760</v>
      </c>
      <c r="D190" s="27">
        <f t="shared" si="137"/>
        <v>293760</v>
      </c>
      <c r="E190" s="27">
        <f t="shared" si="137"/>
        <v>293760</v>
      </c>
    </row>
    <row r="191" spans="1:5" ht="20.25" customHeight="1" x14ac:dyDescent="0.25">
      <c r="A191" s="42" t="s">
        <v>271</v>
      </c>
      <c r="B191" s="39" t="s">
        <v>405</v>
      </c>
      <c r="C191" s="30">
        <f t="shared" ref="C191:E191" si="138">SUM(C192)</f>
        <v>293760</v>
      </c>
      <c r="D191" s="30">
        <f t="shared" si="138"/>
        <v>293760</v>
      </c>
      <c r="E191" s="30">
        <f t="shared" si="138"/>
        <v>293760</v>
      </c>
    </row>
    <row r="192" spans="1:5" ht="48" customHeight="1" x14ac:dyDescent="0.25">
      <c r="A192" s="42" t="s">
        <v>67</v>
      </c>
      <c r="B192" s="29" t="s">
        <v>406</v>
      </c>
      <c r="C192" s="30">
        <f t="shared" ref="C192" si="139">SUM(C196)</f>
        <v>293760</v>
      </c>
      <c r="D192" s="30">
        <f t="shared" ref="D192" si="140">SUM(D196)</f>
        <v>293760</v>
      </c>
      <c r="E192" s="30">
        <f t="shared" ref="E192" si="141">SUM(E196)</f>
        <v>293760</v>
      </c>
    </row>
    <row r="193" spans="1:2452" ht="55.5" hidden="1" customHeight="1" x14ac:dyDescent="0.25">
      <c r="A193" s="37" t="s">
        <v>68</v>
      </c>
      <c r="B193" s="29" t="s">
        <v>69</v>
      </c>
      <c r="C193" s="30">
        <v>0</v>
      </c>
      <c r="D193" s="30">
        <v>0</v>
      </c>
      <c r="E193" s="30">
        <v>0</v>
      </c>
    </row>
    <row r="194" spans="1:2452" ht="54.75" hidden="1" customHeight="1" x14ac:dyDescent="0.25">
      <c r="A194" s="37" t="s">
        <v>106</v>
      </c>
      <c r="B194" s="29" t="s">
        <v>208</v>
      </c>
      <c r="C194" s="30">
        <v>0</v>
      </c>
      <c r="D194" s="30">
        <v>0</v>
      </c>
      <c r="E194" s="30">
        <v>0</v>
      </c>
    </row>
    <row r="195" spans="1:2452" s="3" customFormat="1" ht="40.5" hidden="1" customHeight="1" x14ac:dyDescent="0.25">
      <c r="A195" s="37" t="s">
        <v>70</v>
      </c>
      <c r="B195" s="29" t="s">
        <v>71</v>
      </c>
      <c r="C195" s="43"/>
      <c r="D195" s="43"/>
      <c r="E195" s="4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  <c r="VK195" s="1"/>
      <c r="VL195" s="1"/>
      <c r="VM195" s="1"/>
      <c r="VN195" s="1"/>
      <c r="VO195" s="1"/>
      <c r="VP195" s="1"/>
      <c r="VQ195" s="1"/>
      <c r="VR195" s="1"/>
      <c r="VS195" s="1"/>
      <c r="VT195" s="1"/>
      <c r="VU195" s="1"/>
      <c r="VV195" s="1"/>
      <c r="VW195" s="1"/>
      <c r="VX195" s="1"/>
      <c r="VY195" s="1"/>
      <c r="VZ195" s="1"/>
      <c r="WA195" s="1"/>
      <c r="WB195" s="1"/>
      <c r="WC195" s="1"/>
      <c r="WD195" s="1"/>
      <c r="WE195" s="1"/>
      <c r="WF195" s="1"/>
      <c r="WG195" s="1"/>
      <c r="WH195" s="1"/>
      <c r="WI195" s="1"/>
      <c r="WJ195" s="1"/>
      <c r="WK195" s="1"/>
      <c r="WL195" s="1"/>
      <c r="WM195" s="1"/>
      <c r="WN195" s="1"/>
      <c r="WO195" s="1"/>
      <c r="WP195" s="1"/>
      <c r="WQ195" s="1"/>
      <c r="WR195" s="1"/>
      <c r="WS195" s="1"/>
      <c r="WT195" s="1"/>
      <c r="WU195" s="1"/>
      <c r="WV195" s="1"/>
      <c r="WW195" s="1"/>
      <c r="WX195" s="1"/>
      <c r="WY195" s="1"/>
      <c r="WZ195" s="1"/>
      <c r="XA195" s="1"/>
      <c r="XB195" s="1"/>
      <c r="XC195" s="1"/>
      <c r="XD195" s="1"/>
      <c r="XE195" s="1"/>
      <c r="XF195" s="1"/>
      <c r="XG195" s="1"/>
      <c r="XH195" s="1"/>
      <c r="XI195" s="1"/>
      <c r="XJ195" s="1"/>
      <c r="XK195" s="1"/>
      <c r="XL195" s="1"/>
      <c r="XM195" s="1"/>
      <c r="XN195" s="1"/>
      <c r="XO195" s="1"/>
      <c r="XP195" s="1"/>
      <c r="XQ195" s="1"/>
      <c r="XR195" s="1"/>
      <c r="XS195" s="1"/>
      <c r="XT195" s="1"/>
      <c r="XU195" s="1"/>
      <c r="XV195" s="1"/>
      <c r="XW195" s="1"/>
      <c r="XX195" s="1"/>
      <c r="XY195" s="1"/>
      <c r="XZ195" s="1"/>
      <c r="YA195" s="1"/>
      <c r="YB195" s="1"/>
      <c r="YC195" s="1"/>
      <c r="YD195" s="1"/>
      <c r="YE195" s="1"/>
      <c r="YF195" s="1"/>
      <c r="YG195" s="1"/>
      <c r="YH195" s="1"/>
      <c r="YI195" s="1"/>
      <c r="YJ195" s="1"/>
      <c r="YK195" s="1"/>
      <c r="YL195" s="1"/>
      <c r="YM195" s="1"/>
      <c r="YN195" s="1"/>
      <c r="YO195" s="1"/>
      <c r="YP195" s="1"/>
      <c r="YQ195" s="1"/>
      <c r="YR195" s="1"/>
      <c r="YS195" s="1"/>
      <c r="YT195" s="1"/>
      <c r="YU195" s="1"/>
      <c r="YV195" s="1"/>
      <c r="YW195" s="1"/>
      <c r="YX195" s="1"/>
      <c r="YY195" s="1"/>
      <c r="YZ195" s="1"/>
      <c r="ZA195" s="1"/>
      <c r="ZB195" s="1"/>
      <c r="ZC195" s="1"/>
      <c r="ZD195" s="1"/>
      <c r="ZE195" s="1"/>
      <c r="ZF195" s="1"/>
      <c r="ZG195" s="1"/>
      <c r="ZH195" s="1"/>
      <c r="ZI195" s="1"/>
      <c r="ZJ195" s="1"/>
      <c r="ZK195" s="1"/>
      <c r="ZL195" s="1"/>
      <c r="ZM195" s="1"/>
      <c r="ZN195" s="1"/>
      <c r="ZO195" s="1"/>
      <c r="ZP195" s="1"/>
      <c r="ZQ195" s="1"/>
      <c r="ZR195" s="1"/>
      <c r="ZS195" s="1"/>
      <c r="ZT195" s="1"/>
      <c r="ZU195" s="1"/>
      <c r="ZV195" s="1"/>
      <c r="ZW195" s="1"/>
      <c r="ZX195" s="1"/>
      <c r="ZY195" s="1"/>
      <c r="ZZ195" s="1"/>
      <c r="AAA195" s="1"/>
      <c r="AAB195" s="1"/>
      <c r="AAC195" s="1"/>
      <c r="AAD195" s="1"/>
      <c r="AAE195" s="1"/>
      <c r="AAF195" s="1"/>
      <c r="AAG195" s="1"/>
      <c r="AAH195" s="1"/>
      <c r="AAI195" s="1"/>
      <c r="AAJ195" s="1"/>
      <c r="AAK195" s="1"/>
      <c r="AAL195" s="1"/>
      <c r="AAM195" s="1"/>
      <c r="AAN195" s="1"/>
      <c r="AAO195" s="1"/>
      <c r="AAP195" s="1"/>
      <c r="AAQ195" s="1"/>
      <c r="AAR195" s="1"/>
      <c r="AAS195" s="1"/>
      <c r="AAT195" s="1"/>
      <c r="AAU195" s="1"/>
      <c r="AAV195" s="1"/>
      <c r="AAW195" s="1"/>
      <c r="AAX195" s="1"/>
      <c r="AAY195" s="1"/>
      <c r="AAZ195" s="1"/>
      <c r="ABA195" s="1"/>
      <c r="ABB195" s="1"/>
      <c r="ABC195" s="1"/>
      <c r="ABD195" s="1"/>
      <c r="ABE195" s="1"/>
      <c r="ABF195" s="1"/>
      <c r="ABG195" s="1"/>
      <c r="ABH195" s="1"/>
      <c r="ABI195" s="1"/>
      <c r="ABJ195" s="1"/>
      <c r="ABK195" s="1"/>
      <c r="ABL195" s="1"/>
      <c r="ABM195" s="1"/>
      <c r="ABN195" s="1"/>
      <c r="ABO195" s="1"/>
      <c r="ABP195" s="1"/>
      <c r="ABQ195" s="1"/>
      <c r="ABR195" s="1"/>
      <c r="ABS195" s="1"/>
      <c r="ABT195" s="1"/>
      <c r="ABU195" s="1"/>
      <c r="ABV195" s="1"/>
      <c r="ABW195" s="1"/>
      <c r="ABX195" s="1"/>
      <c r="ABY195" s="1"/>
      <c r="ABZ195" s="1"/>
      <c r="ACA195" s="1"/>
      <c r="ACB195" s="1"/>
      <c r="ACC195" s="1"/>
      <c r="ACD195" s="1"/>
      <c r="ACE195" s="1"/>
      <c r="ACF195" s="1"/>
      <c r="ACG195" s="1"/>
      <c r="ACH195" s="1"/>
      <c r="ACI195" s="1"/>
      <c r="ACJ195" s="1"/>
      <c r="ACK195" s="1"/>
      <c r="ACL195" s="1"/>
      <c r="ACM195" s="1"/>
      <c r="ACN195" s="1"/>
      <c r="ACO195" s="1"/>
      <c r="ACP195" s="1"/>
      <c r="ACQ195" s="1"/>
      <c r="ACR195" s="1"/>
      <c r="ACS195" s="1"/>
      <c r="ACT195" s="1"/>
      <c r="ACU195" s="1"/>
      <c r="ACV195" s="1"/>
      <c r="ACW195" s="1"/>
      <c r="ACX195" s="1"/>
      <c r="ACY195" s="1"/>
      <c r="ACZ195" s="1"/>
      <c r="ADA195" s="1"/>
      <c r="ADB195" s="1"/>
      <c r="ADC195" s="1"/>
      <c r="ADD195" s="1"/>
      <c r="ADE195" s="1"/>
      <c r="ADF195" s="1"/>
      <c r="ADG195" s="1"/>
      <c r="ADH195" s="1"/>
      <c r="ADI195" s="1"/>
      <c r="ADJ195" s="1"/>
      <c r="ADK195" s="1"/>
      <c r="ADL195" s="1"/>
      <c r="ADM195" s="1"/>
      <c r="ADN195" s="1"/>
      <c r="ADO195" s="1"/>
      <c r="ADP195" s="1"/>
      <c r="ADQ195" s="1"/>
      <c r="ADR195" s="1"/>
      <c r="ADS195" s="1"/>
      <c r="ADT195" s="1"/>
      <c r="ADU195" s="1"/>
      <c r="ADV195" s="1"/>
      <c r="ADW195" s="1"/>
      <c r="ADX195" s="1"/>
      <c r="ADY195" s="1"/>
      <c r="ADZ195" s="1"/>
      <c r="AEA195" s="1"/>
      <c r="AEB195" s="1"/>
      <c r="AEC195" s="1"/>
      <c r="AED195" s="1"/>
      <c r="AEE195" s="1"/>
      <c r="AEF195" s="1"/>
      <c r="AEG195" s="1"/>
      <c r="AEH195" s="1"/>
      <c r="AEI195" s="1"/>
      <c r="AEJ195" s="1"/>
      <c r="AEK195" s="1"/>
      <c r="AEL195" s="1"/>
      <c r="AEM195" s="1"/>
      <c r="AEN195" s="1"/>
      <c r="AEO195" s="1"/>
      <c r="AEP195" s="1"/>
      <c r="AEQ195" s="1"/>
      <c r="AER195" s="1"/>
      <c r="AES195" s="1"/>
      <c r="AET195" s="1"/>
      <c r="AEU195" s="1"/>
      <c r="AEV195" s="1"/>
      <c r="AEW195" s="1"/>
      <c r="AEX195" s="1"/>
      <c r="AEY195" s="1"/>
      <c r="AEZ195" s="1"/>
      <c r="AFA195" s="1"/>
      <c r="AFB195" s="1"/>
      <c r="AFC195" s="1"/>
      <c r="AFD195" s="1"/>
      <c r="AFE195" s="1"/>
      <c r="AFF195" s="1"/>
      <c r="AFG195" s="1"/>
      <c r="AFH195" s="1"/>
      <c r="AFI195" s="1"/>
      <c r="AFJ195" s="1"/>
      <c r="AFK195" s="1"/>
      <c r="AFL195" s="1"/>
      <c r="AFM195" s="1"/>
      <c r="AFN195" s="1"/>
      <c r="AFO195" s="1"/>
      <c r="AFP195" s="1"/>
      <c r="AFQ195" s="1"/>
      <c r="AFR195" s="1"/>
      <c r="AFS195" s="1"/>
      <c r="AFT195" s="1"/>
      <c r="AFU195" s="1"/>
      <c r="AFV195" s="1"/>
      <c r="AFW195" s="1"/>
      <c r="AFX195" s="1"/>
      <c r="AFY195" s="1"/>
      <c r="AFZ195" s="1"/>
      <c r="AGA195" s="1"/>
      <c r="AGB195" s="1"/>
      <c r="AGC195" s="1"/>
      <c r="AGD195" s="1"/>
      <c r="AGE195" s="1"/>
      <c r="AGF195" s="1"/>
      <c r="AGG195" s="1"/>
      <c r="AGH195" s="1"/>
      <c r="AGI195" s="1"/>
      <c r="AGJ195" s="1"/>
      <c r="AGK195" s="1"/>
      <c r="AGL195" s="1"/>
      <c r="AGM195" s="1"/>
      <c r="AGN195" s="1"/>
      <c r="AGO195" s="1"/>
      <c r="AGP195" s="1"/>
      <c r="AGQ195" s="1"/>
      <c r="AGR195" s="1"/>
      <c r="AGS195" s="1"/>
      <c r="AGT195" s="1"/>
      <c r="AGU195" s="1"/>
      <c r="AGV195" s="1"/>
      <c r="AGW195" s="1"/>
      <c r="AGX195" s="1"/>
      <c r="AGY195" s="1"/>
      <c r="AGZ195" s="1"/>
      <c r="AHA195" s="1"/>
      <c r="AHB195" s="1"/>
      <c r="AHC195" s="1"/>
      <c r="AHD195" s="1"/>
      <c r="AHE195" s="1"/>
      <c r="AHF195" s="1"/>
      <c r="AHG195" s="1"/>
      <c r="AHH195" s="1"/>
      <c r="AHI195" s="1"/>
      <c r="AHJ195" s="1"/>
      <c r="AHK195" s="1"/>
      <c r="AHL195" s="1"/>
      <c r="AHM195" s="1"/>
      <c r="AHN195" s="1"/>
      <c r="AHO195" s="1"/>
      <c r="AHP195" s="1"/>
      <c r="AHQ195" s="1"/>
      <c r="AHR195" s="1"/>
      <c r="AHS195" s="1"/>
      <c r="AHT195" s="1"/>
      <c r="AHU195" s="1"/>
      <c r="AHV195" s="1"/>
      <c r="AHW195" s="1"/>
      <c r="AHX195" s="1"/>
      <c r="AHY195" s="1"/>
      <c r="AHZ195" s="1"/>
      <c r="AIA195" s="1"/>
      <c r="AIB195" s="1"/>
      <c r="AIC195" s="1"/>
      <c r="AID195" s="1"/>
      <c r="AIE195" s="1"/>
      <c r="AIF195" s="1"/>
      <c r="AIG195" s="1"/>
      <c r="AIH195" s="1"/>
      <c r="AII195" s="1"/>
      <c r="AIJ195" s="1"/>
      <c r="AIK195" s="1"/>
      <c r="AIL195" s="1"/>
      <c r="AIM195" s="1"/>
      <c r="AIN195" s="1"/>
      <c r="AIO195" s="1"/>
      <c r="AIP195" s="1"/>
      <c r="AIQ195" s="1"/>
      <c r="AIR195" s="1"/>
      <c r="AIS195" s="1"/>
      <c r="AIT195" s="1"/>
      <c r="AIU195" s="1"/>
      <c r="AIV195" s="1"/>
      <c r="AIW195" s="1"/>
      <c r="AIX195" s="1"/>
      <c r="AIY195" s="1"/>
      <c r="AIZ195" s="1"/>
      <c r="AJA195" s="1"/>
      <c r="AJB195" s="1"/>
      <c r="AJC195" s="1"/>
      <c r="AJD195" s="1"/>
      <c r="AJE195" s="1"/>
      <c r="AJF195" s="1"/>
      <c r="AJG195" s="1"/>
      <c r="AJH195" s="1"/>
      <c r="AJI195" s="1"/>
      <c r="AJJ195" s="1"/>
      <c r="AJK195" s="1"/>
      <c r="AJL195" s="1"/>
      <c r="AJM195" s="1"/>
      <c r="AJN195" s="1"/>
      <c r="AJO195" s="1"/>
      <c r="AJP195" s="1"/>
      <c r="AJQ195" s="1"/>
      <c r="AJR195" s="1"/>
      <c r="AJS195" s="1"/>
      <c r="AJT195" s="1"/>
      <c r="AJU195" s="1"/>
      <c r="AJV195" s="1"/>
      <c r="AJW195" s="1"/>
      <c r="AJX195" s="1"/>
      <c r="AJY195" s="1"/>
      <c r="AJZ195" s="1"/>
      <c r="AKA195" s="1"/>
      <c r="AKB195" s="1"/>
      <c r="AKC195" s="1"/>
      <c r="AKD195" s="1"/>
      <c r="AKE195" s="1"/>
      <c r="AKF195" s="1"/>
      <c r="AKG195" s="1"/>
      <c r="AKH195" s="1"/>
      <c r="AKI195" s="1"/>
      <c r="AKJ195" s="1"/>
      <c r="AKK195" s="1"/>
      <c r="AKL195" s="1"/>
      <c r="AKM195" s="1"/>
      <c r="AKN195" s="1"/>
      <c r="AKO195" s="1"/>
      <c r="AKP195" s="1"/>
      <c r="AKQ195" s="1"/>
      <c r="AKR195" s="1"/>
      <c r="AKS195" s="1"/>
      <c r="AKT195" s="1"/>
      <c r="AKU195" s="1"/>
      <c r="AKV195" s="1"/>
      <c r="AKW195" s="1"/>
      <c r="AKX195" s="1"/>
      <c r="AKY195" s="1"/>
      <c r="AKZ195" s="1"/>
      <c r="ALA195" s="1"/>
      <c r="ALB195" s="1"/>
      <c r="ALC195" s="1"/>
      <c r="ALD195" s="1"/>
      <c r="ALE195" s="1"/>
      <c r="ALF195" s="1"/>
      <c r="ALG195" s="1"/>
      <c r="ALH195" s="1"/>
      <c r="ALI195" s="1"/>
      <c r="ALJ195" s="1"/>
      <c r="ALK195" s="1"/>
      <c r="ALL195" s="1"/>
      <c r="ALM195" s="1"/>
      <c r="ALN195" s="1"/>
      <c r="ALO195" s="1"/>
      <c r="ALP195" s="1"/>
      <c r="ALQ195" s="1"/>
      <c r="ALR195" s="1"/>
      <c r="ALS195" s="1"/>
      <c r="ALT195" s="1"/>
      <c r="ALU195" s="1"/>
      <c r="ALV195" s="1"/>
      <c r="ALW195" s="1"/>
      <c r="ALX195" s="1"/>
      <c r="ALY195" s="1"/>
      <c r="ALZ195" s="1"/>
      <c r="AMA195" s="1"/>
      <c r="AMB195" s="1"/>
      <c r="AMC195" s="1"/>
      <c r="AMD195" s="1"/>
      <c r="AME195" s="1"/>
      <c r="AMF195" s="1"/>
      <c r="AMG195" s="1"/>
      <c r="AMH195" s="1"/>
      <c r="AMI195" s="1"/>
      <c r="AMJ195" s="1"/>
      <c r="AMK195" s="1"/>
      <c r="AML195" s="1"/>
      <c r="AMM195" s="1"/>
      <c r="AMN195" s="1"/>
      <c r="AMO195" s="1"/>
      <c r="AMP195" s="1"/>
      <c r="AMQ195" s="1"/>
      <c r="AMR195" s="1"/>
      <c r="AMS195" s="1"/>
      <c r="AMT195" s="1"/>
      <c r="AMU195" s="1"/>
      <c r="AMV195" s="1"/>
      <c r="AMW195" s="1"/>
      <c r="AMX195" s="1"/>
      <c r="AMY195" s="1"/>
      <c r="AMZ195" s="1"/>
      <c r="ANA195" s="1"/>
      <c r="ANB195" s="1"/>
      <c r="ANC195" s="1"/>
      <c r="AND195" s="1"/>
      <c r="ANE195" s="1"/>
      <c r="ANF195" s="1"/>
      <c r="ANG195" s="1"/>
      <c r="ANH195" s="1"/>
      <c r="ANI195" s="1"/>
      <c r="ANJ195" s="1"/>
      <c r="ANK195" s="1"/>
      <c r="ANL195" s="1"/>
      <c r="ANM195" s="1"/>
      <c r="ANN195" s="1"/>
      <c r="ANO195" s="1"/>
      <c r="ANP195" s="1"/>
      <c r="ANQ195" s="1"/>
      <c r="ANR195" s="1"/>
      <c r="ANS195" s="1"/>
      <c r="ANT195" s="1"/>
      <c r="ANU195" s="1"/>
      <c r="ANV195" s="1"/>
      <c r="ANW195" s="1"/>
      <c r="ANX195" s="1"/>
      <c r="ANY195" s="1"/>
      <c r="ANZ195" s="1"/>
      <c r="AOA195" s="1"/>
      <c r="AOB195" s="1"/>
      <c r="AOC195" s="1"/>
      <c r="AOD195" s="1"/>
      <c r="AOE195" s="1"/>
      <c r="AOF195" s="1"/>
      <c r="AOG195" s="1"/>
      <c r="AOH195" s="1"/>
      <c r="AOI195" s="1"/>
      <c r="AOJ195" s="1"/>
      <c r="AOK195" s="1"/>
      <c r="AOL195" s="1"/>
      <c r="AOM195" s="1"/>
      <c r="AON195" s="1"/>
      <c r="AOO195" s="1"/>
      <c r="AOP195" s="1"/>
      <c r="AOQ195" s="1"/>
      <c r="AOR195" s="1"/>
      <c r="AOS195" s="1"/>
      <c r="AOT195" s="1"/>
      <c r="AOU195" s="1"/>
      <c r="AOV195" s="1"/>
      <c r="AOW195" s="1"/>
      <c r="AOX195" s="1"/>
      <c r="AOY195" s="1"/>
      <c r="AOZ195" s="1"/>
      <c r="APA195" s="1"/>
      <c r="APB195" s="1"/>
      <c r="APC195" s="1"/>
      <c r="APD195" s="1"/>
      <c r="APE195" s="1"/>
      <c r="APF195" s="1"/>
      <c r="APG195" s="1"/>
      <c r="APH195" s="1"/>
      <c r="API195" s="1"/>
      <c r="APJ195" s="1"/>
      <c r="APK195" s="1"/>
      <c r="APL195" s="1"/>
      <c r="APM195" s="1"/>
      <c r="APN195" s="1"/>
      <c r="APO195" s="1"/>
      <c r="APP195" s="1"/>
      <c r="APQ195" s="1"/>
      <c r="APR195" s="1"/>
      <c r="APS195" s="1"/>
      <c r="APT195" s="1"/>
      <c r="APU195" s="1"/>
      <c r="APV195" s="1"/>
      <c r="APW195" s="1"/>
      <c r="APX195" s="1"/>
      <c r="APY195" s="1"/>
      <c r="APZ195" s="1"/>
      <c r="AQA195" s="1"/>
      <c r="AQB195" s="1"/>
      <c r="AQC195" s="1"/>
      <c r="AQD195" s="1"/>
      <c r="AQE195" s="1"/>
      <c r="AQF195" s="1"/>
      <c r="AQG195" s="1"/>
      <c r="AQH195" s="1"/>
      <c r="AQI195" s="1"/>
      <c r="AQJ195" s="1"/>
      <c r="AQK195" s="1"/>
      <c r="AQL195" s="1"/>
      <c r="AQM195" s="1"/>
      <c r="AQN195" s="1"/>
      <c r="AQO195" s="1"/>
      <c r="AQP195" s="1"/>
      <c r="AQQ195" s="1"/>
      <c r="AQR195" s="1"/>
      <c r="AQS195" s="1"/>
      <c r="AQT195" s="1"/>
      <c r="AQU195" s="1"/>
      <c r="AQV195" s="1"/>
      <c r="AQW195" s="1"/>
      <c r="AQX195" s="1"/>
      <c r="AQY195" s="1"/>
      <c r="AQZ195" s="1"/>
      <c r="ARA195" s="1"/>
      <c r="ARB195" s="1"/>
      <c r="ARC195" s="1"/>
      <c r="ARD195" s="1"/>
      <c r="ARE195" s="1"/>
      <c r="ARF195" s="1"/>
      <c r="ARG195" s="1"/>
      <c r="ARH195" s="1"/>
      <c r="ARI195" s="1"/>
      <c r="ARJ195" s="1"/>
      <c r="ARK195" s="1"/>
      <c r="ARL195" s="1"/>
      <c r="ARM195" s="1"/>
      <c r="ARN195" s="1"/>
      <c r="ARO195" s="1"/>
      <c r="ARP195" s="1"/>
      <c r="ARQ195" s="1"/>
      <c r="ARR195" s="1"/>
      <c r="ARS195" s="1"/>
      <c r="ART195" s="1"/>
      <c r="ARU195" s="1"/>
      <c r="ARV195" s="1"/>
      <c r="ARW195" s="1"/>
      <c r="ARX195" s="1"/>
      <c r="ARY195" s="1"/>
      <c r="ARZ195" s="1"/>
      <c r="ASA195" s="1"/>
      <c r="ASB195" s="1"/>
      <c r="ASC195" s="1"/>
      <c r="ASD195" s="1"/>
      <c r="ASE195" s="1"/>
      <c r="ASF195" s="1"/>
      <c r="ASG195" s="1"/>
      <c r="ASH195" s="1"/>
      <c r="ASI195" s="1"/>
      <c r="ASJ195" s="1"/>
      <c r="ASK195" s="1"/>
      <c r="ASL195" s="1"/>
      <c r="ASM195" s="1"/>
      <c r="ASN195" s="1"/>
      <c r="ASO195" s="1"/>
      <c r="ASP195" s="1"/>
      <c r="ASQ195" s="1"/>
      <c r="ASR195" s="1"/>
      <c r="ASS195" s="1"/>
      <c r="AST195" s="1"/>
      <c r="ASU195" s="1"/>
      <c r="ASV195" s="1"/>
      <c r="ASW195" s="1"/>
      <c r="ASX195" s="1"/>
      <c r="ASY195" s="1"/>
      <c r="ASZ195" s="1"/>
      <c r="ATA195" s="1"/>
      <c r="ATB195" s="1"/>
      <c r="ATC195" s="1"/>
      <c r="ATD195" s="1"/>
      <c r="ATE195" s="1"/>
      <c r="ATF195" s="1"/>
      <c r="ATG195" s="1"/>
      <c r="ATH195" s="1"/>
      <c r="ATI195" s="1"/>
      <c r="ATJ195" s="1"/>
      <c r="ATK195" s="1"/>
      <c r="ATL195" s="1"/>
      <c r="ATM195" s="1"/>
      <c r="ATN195" s="1"/>
      <c r="ATO195" s="1"/>
      <c r="ATP195" s="1"/>
      <c r="ATQ195" s="1"/>
      <c r="ATR195" s="1"/>
      <c r="ATS195" s="1"/>
      <c r="ATT195" s="1"/>
      <c r="ATU195" s="1"/>
      <c r="ATV195" s="1"/>
      <c r="ATW195" s="1"/>
      <c r="ATX195" s="1"/>
      <c r="ATY195" s="1"/>
      <c r="ATZ195" s="1"/>
      <c r="AUA195" s="1"/>
      <c r="AUB195" s="1"/>
      <c r="AUC195" s="1"/>
      <c r="AUD195" s="1"/>
      <c r="AUE195" s="1"/>
      <c r="AUF195" s="1"/>
      <c r="AUG195" s="1"/>
      <c r="AUH195" s="1"/>
      <c r="AUI195" s="1"/>
      <c r="AUJ195" s="1"/>
      <c r="AUK195" s="1"/>
      <c r="AUL195" s="1"/>
      <c r="AUM195" s="1"/>
      <c r="AUN195" s="1"/>
      <c r="AUO195" s="1"/>
      <c r="AUP195" s="1"/>
      <c r="AUQ195" s="1"/>
      <c r="AUR195" s="1"/>
      <c r="AUS195" s="1"/>
      <c r="AUT195" s="1"/>
      <c r="AUU195" s="1"/>
      <c r="AUV195" s="1"/>
      <c r="AUW195" s="1"/>
      <c r="AUX195" s="1"/>
      <c r="AUY195" s="1"/>
      <c r="AUZ195" s="1"/>
      <c r="AVA195" s="1"/>
      <c r="AVB195" s="1"/>
      <c r="AVC195" s="1"/>
      <c r="AVD195" s="1"/>
      <c r="AVE195" s="1"/>
      <c r="AVF195" s="1"/>
      <c r="AVG195" s="1"/>
      <c r="AVH195" s="1"/>
      <c r="AVI195" s="1"/>
      <c r="AVJ195" s="1"/>
      <c r="AVK195" s="1"/>
      <c r="AVL195" s="1"/>
      <c r="AVM195" s="1"/>
      <c r="AVN195" s="1"/>
      <c r="AVO195" s="1"/>
      <c r="AVP195" s="1"/>
      <c r="AVQ195" s="1"/>
      <c r="AVR195" s="1"/>
      <c r="AVS195" s="1"/>
      <c r="AVT195" s="1"/>
      <c r="AVU195" s="1"/>
      <c r="AVV195" s="1"/>
      <c r="AVW195" s="1"/>
      <c r="AVX195" s="1"/>
      <c r="AVY195" s="1"/>
      <c r="AVZ195" s="1"/>
      <c r="AWA195" s="1"/>
      <c r="AWB195" s="1"/>
      <c r="AWC195" s="1"/>
      <c r="AWD195" s="1"/>
      <c r="AWE195" s="1"/>
      <c r="AWF195" s="1"/>
      <c r="AWG195" s="1"/>
      <c r="AWH195" s="1"/>
      <c r="AWI195" s="1"/>
      <c r="AWJ195" s="1"/>
      <c r="AWK195" s="1"/>
      <c r="AWL195" s="1"/>
      <c r="AWM195" s="1"/>
      <c r="AWN195" s="1"/>
      <c r="AWO195" s="1"/>
      <c r="AWP195" s="1"/>
      <c r="AWQ195" s="1"/>
      <c r="AWR195" s="1"/>
      <c r="AWS195" s="1"/>
      <c r="AWT195" s="1"/>
      <c r="AWU195" s="1"/>
      <c r="AWV195" s="1"/>
      <c r="AWW195" s="1"/>
      <c r="AWX195" s="1"/>
      <c r="AWY195" s="1"/>
      <c r="AWZ195" s="1"/>
      <c r="AXA195" s="1"/>
      <c r="AXB195" s="1"/>
      <c r="AXC195" s="1"/>
      <c r="AXD195" s="1"/>
      <c r="AXE195" s="1"/>
      <c r="AXF195" s="1"/>
      <c r="AXG195" s="1"/>
      <c r="AXH195" s="1"/>
      <c r="AXI195" s="1"/>
      <c r="AXJ195" s="1"/>
      <c r="AXK195" s="1"/>
      <c r="AXL195" s="1"/>
      <c r="AXM195" s="1"/>
      <c r="AXN195" s="1"/>
      <c r="AXO195" s="1"/>
      <c r="AXP195" s="1"/>
      <c r="AXQ195" s="1"/>
      <c r="AXR195" s="1"/>
      <c r="AXS195" s="1"/>
      <c r="AXT195" s="1"/>
      <c r="AXU195" s="1"/>
      <c r="AXV195" s="1"/>
      <c r="AXW195" s="1"/>
      <c r="AXX195" s="1"/>
      <c r="AXY195" s="1"/>
      <c r="AXZ195" s="1"/>
      <c r="AYA195" s="1"/>
      <c r="AYB195" s="1"/>
      <c r="AYC195" s="1"/>
      <c r="AYD195" s="1"/>
      <c r="AYE195" s="1"/>
      <c r="AYF195" s="1"/>
      <c r="AYG195" s="1"/>
      <c r="AYH195" s="1"/>
      <c r="AYI195" s="1"/>
      <c r="AYJ195" s="1"/>
      <c r="AYK195" s="1"/>
      <c r="AYL195" s="1"/>
      <c r="AYM195" s="1"/>
      <c r="AYN195" s="1"/>
      <c r="AYO195" s="1"/>
      <c r="AYP195" s="1"/>
      <c r="AYQ195" s="1"/>
      <c r="AYR195" s="1"/>
      <c r="AYS195" s="1"/>
      <c r="AYT195" s="1"/>
      <c r="AYU195" s="1"/>
      <c r="AYV195" s="1"/>
      <c r="AYW195" s="1"/>
      <c r="AYX195" s="1"/>
      <c r="AYY195" s="1"/>
      <c r="AYZ195" s="1"/>
      <c r="AZA195" s="1"/>
      <c r="AZB195" s="1"/>
      <c r="AZC195" s="1"/>
      <c r="AZD195" s="1"/>
      <c r="AZE195" s="1"/>
      <c r="AZF195" s="1"/>
      <c r="AZG195" s="1"/>
      <c r="AZH195" s="1"/>
      <c r="AZI195" s="1"/>
      <c r="AZJ195" s="1"/>
      <c r="AZK195" s="1"/>
      <c r="AZL195" s="1"/>
      <c r="AZM195" s="1"/>
      <c r="AZN195" s="1"/>
      <c r="AZO195" s="1"/>
      <c r="AZP195" s="1"/>
      <c r="AZQ195" s="1"/>
      <c r="AZR195" s="1"/>
      <c r="AZS195" s="1"/>
      <c r="AZT195" s="1"/>
      <c r="AZU195" s="1"/>
      <c r="AZV195" s="1"/>
      <c r="AZW195" s="1"/>
      <c r="AZX195" s="1"/>
      <c r="AZY195" s="1"/>
      <c r="AZZ195" s="1"/>
      <c r="BAA195" s="1"/>
      <c r="BAB195" s="1"/>
      <c r="BAC195" s="1"/>
      <c r="BAD195" s="1"/>
      <c r="BAE195" s="1"/>
      <c r="BAF195" s="1"/>
      <c r="BAG195" s="1"/>
      <c r="BAH195" s="1"/>
      <c r="BAI195" s="1"/>
      <c r="BAJ195" s="1"/>
      <c r="BAK195" s="1"/>
      <c r="BAL195" s="1"/>
      <c r="BAM195" s="1"/>
      <c r="BAN195" s="1"/>
      <c r="BAO195" s="1"/>
      <c r="BAP195" s="1"/>
      <c r="BAQ195" s="1"/>
      <c r="BAR195" s="1"/>
      <c r="BAS195" s="1"/>
      <c r="BAT195" s="1"/>
      <c r="BAU195" s="1"/>
      <c r="BAV195" s="1"/>
      <c r="BAW195" s="1"/>
      <c r="BAX195" s="1"/>
      <c r="BAY195" s="1"/>
      <c r="BAZ195" s="1"/>
      <c r="BBA195" s="1"/>
      <c r="BBB195" s="1"/>
      <c r="BBC195" s="1"/>
      <c r="BBD195" s="1"/>
      <c r="BBE195" s="1"/>
      <c r="BBF195" s="1"/>
      <c r="BBG195" s="1"/>
      <c r="BBH195" s="1"/>
      <c r="BBI195" s="1"/>
      <c r="BBJ195" s="1"/>
      <c r="BBK195" s="1"/>
      <c r="BBL195" s="1"/>
      <c r="BBM195" s="1"/>
      <c r="BBN195" s="1"/>
      <c r="BBO195" s="1"/>
      <c r="BBP195" s="1"/>
      <c r="BBQ195" s="1"/>
      <c r="BBR195" s="1"/>
      <c r="BBS195" s="1"/>
      <c r="BBT195" s="1"/>
      <c r="BBU195" s="1"/>
      <c r="BBV195" s="1"/>
      <c r="BBW195" s="1"/>
      <c r="BBX195" s="1"/>
      <c r="BBY195" s="1"/>
      <c r="BBZ195" s="1"/>
      <c r="BCA195" s="1"/>
      <c r="BCB195" s="1"/>
      <c r="BCC195" s="1"/>
      <c r="BCD195" s="1"/>
      <c r="BCE195" s="1"/>
      <c r="BCF195" s="1"/>
      <c r="BCG195" s="1"/>
      <c r="BCH195" s="1"/>
      <c r="BCI195" s="1"/>
      <c r="BCJ195" s="1"/>
      <c r="BCK195" s="1"/>
      <c r="BCL195" s="1"/>
      <c r="BCM195" s="1"/>
      <c r="BCN195" s="1"/>
      <c r="BCO195" s="1"/>
      <c r="BCP195" s="1"/>
      <c r="BCQ195" s="1"/>
      <c r="BCR195" s="1"/>
      <c r="BCS195" s="1"/>
      <c r="BCT195" s="1"/>
      <c r="BCU195" s="1"/>
      <c r="BCV195" s="1"/>
      <c r="BCW195" s="1"/>
      <c r="BCX195" s="1"/>
      <c r="BCY195" s="1"/>
      <c r="BCZ195" s="1"/>
      <c r="BDA195" s="1"/>
      <c r="BDB195" s="1"/>
      <c r="BDC195" s="1"/>
      <c r="BDD195" s="1"/>
      <c r="BDE195" s="1"/>
      <c r="BDF195" s="1"/>
      <c r="BDG195" s="1"/>
      <c r="BDH195" s="1"/>
      <c r="BDI195" s="1"/>
      <c r="BDJ195" s="1"/>
      <c r="BDK195" s="1"/>
      <c r="BDL195" s="1"/>
      <c r="BDM195" s="1"/>
      <c r="BDN195" s="1"/>
      <c r="BDO195" s="1"/>
      <c r="BDP195" s="1"/>
      <c r="BDQ195" s="1"/>
      <c r="BDR195" s="1"/>
      <c r="BDS195" s="1"/>
      <c r="BDT195" s="1"/>
      <c r="BDU195" s="1"/>
      <c r="BDV195" s="1"/>
      <c r="BDW195" s="1"/>
      <c r="BDX195" s="1"/>
      <c r="BDY195" s="1"/>
      <c r="BDZ195" s="1"/>
      <c r="BEA195" s="1"/>
      <c r="BEB195" s="1"/>
      <c r="BEC195" s="1"/>
      <c r="BED195" s="1"/>
      <c r="BEE195" s="1"/>
      <c r="BEF195" s="1"/>
      <c r="BEG195" s="1"/>
      <c r="BEH195" s="1"/>
      <c r="BEI195" s="1"/>
      <c r="BEJ195" s="1"/>
      <c r="BEK195" s="1"/>
      <c r="BEL195" s="1"/>
      <c r="BEM195" s="1"/>
      <c r="BEN195" s="1"/>
      <c r="BEO195" s="1"/>
      <c r="BEP195" s="1"/>
      <c r="BEQ195" s="1"/>
      <c r="BER195" s="1"/>
      <c r="BES195" s="1"/>
      <c r="BET195" s="1"/>
      <c r="BEU195" s="1"/>
      <c r="BEV195" s="1"/>
      <c r="BEW195" s="1"/>
      <c r="BEX195" s="1"/>
      <c r="BEY195" s="1"/>
      <c r="BEZ195" s="1"/>
      <c r="BFA195" s="1"/>
      <c r="BFB195" s="1"/>
      <c r="BFC195" s="1"/>
      <c r="BFD195" s="1"/>
      <c r="BFE195" s="1"/>
      <c r="BFF195" s="1"/>
      <c r="BFG195" s="1"/>
      <c r="BFH195" s="1"/>
      <c r="BFI195" s="1"/>
      <c r="BFJ195" s="1"/>
      <c r="BFK195" s="1"/>
      <c r="BFL195" s="1"/>
      <c r="BFM195" s="1"/>
      <c r="BFN195" s="1"/>
      <c r="BFO195" s="1"/>
      <c r="BFP195" s="1"/>
      <c r="BFQ195" s="1"/>
      <c r="BFR195" s="1"/>
      <c r="BFS195" s="1"/>
      <c r="BFT195" s="1"/>
      <c r="BFU195" s="1"/>
      <c r="BFV195" s="1"/>
      <c r="BFW195" s="1"/>
      <c r="BFX195" s="1"/>
      <c r="BFY195" s="1"/>
      <c r="BFZ195" s="1"/>
      <c r="BGA195" s="1"/>
      <c r="BGB195" s="1"/>
      <c r="BGC195" s="1"/>
      <c r="BGD195" s="1"/>
      <c r="BGE195" s="1"/>
      <c r="BGF195" s="1"/>
      <c r="BGG195" s="1"/>
      <c r="BGH195" s="1"/>
      <c r="BGI195" s="1"/>
      <c r="BGJ195" s="1"/>
      <c r="BGK195" s="1"/>
      <c r="BGL195" s="1"/>
      <c r="BGM195" s="1"/>
      <c r="BGN195" s="1"/>
      <c r="BGO195" s="1"/>
      <c r="BGP195" s="1"/>
      <c r="BGQ195" s="1"/>
      <c r="BGR195" s="1"/>
      <c r="BGS195" s="1"/>
      <c r="BGT195" s="1"/>
      <c r="BGU195" s="1"/>
      <c r="BGV195" s="1"/>
      <c r="BGW195" s="1"/>
      <c r="BGX195" s="1"/>
      <c r="BGY195" s="1"/>
      <c r="BGZ195" s="1"/>
      <c r="BHA195" s="1"/>
      <c r="BHB195" s="1"/>
      <c r="BHC195" s="1"/>
      <c r="BHD195" s="1"/>
      <c r="BHE195" s="1"/>
      <c r="BHF195" s="1"/>
      <c r="BHG195" s="1"/>
      <c r="BHH195" s="1"/>
      <c r="BHI195" s="1"/>
      <c r="BHJ195" s="1"/>
      <c r="BHK195" s="1"/>
      <c r="BHL195" s="1"/>
      <c r="BHM195" s="1"/>
      <c r="BHN195" s="1"/>
      <c r="BHO195" s="1"/>
      <c r="BHP195" s="1"/>
      <c r="BHQ195" s="1"/>
      <c r="BHR195" s="1"/>
      <c r="BHS195" s="1"/>
      <c r="BHT195" s="1"/>
      <c r="BHU195" s="1"/>
      <c r="BHV195" s="1"/>
      <c r="BHW195" s="1"/>
      <c r="BHX195" s="1"/>
      <c r="BHY195" s="1"/>
      <c r="BHZ195" s="1"/>
      <c r="BIA195" s="1"/>
      <c r="BIB195" s="1"/>
      <c r="BIC195" s="1"/>
      <c r="BID195" s="1"/>
      <c r="BIE195" s="1"/>
      <c r="BIF195" s="1"/>
      <c r="BIG195" s="1"/>
      <c r="BIH195" s="1"/>
      <c r="BII195" s="1"/>
      <c r="BIJ195" s="1"/>
      <c r="BIK195" s="1"/>
      <c r="BIL195" s="1"/>
      <c r="BIM195" s="1"/>
      <c r="BIN195" s="1"/>
      <c r="BIO195" s="1"/>
      <c r="BIP195" s="1"/>
      <c r="BIQ195" s="1"/>
      <c r="BIR195" s="1"/>
      <c r="BIS195" s="1"/>
      <c r="BIT195" s="1"/>
      <c r="BIU195" s="1"/>
      <c r="BIV195" s="1"/>
      <c r="BIW195" s="1"/>
      <c r="BIX195" s="1"/>
      <c r="BIY195" s="1"/>
      <c r="BIZ195" s="1"/>
      <c r="BJA195" s="1"/>
      <c r="BJB195" s="1"/>
      <c r="BJC195" s="1"/>
      <c r="BJD195" s="1"/>
      <c r="BJE195" s="1"/>
      <c r="BJF195" s="1"/>
      <c r="BJG195" s="1"/>
      <c r="BJH195" s="1"/>
      <c r="BJI195" s="1"/>
      <c r="BJJ195" s="1"/>
      <c r="BJK195" s="1"/>
      <c r="BJL195" s="1"/>
      <c r="BJM195" s="1"/>
      <c r="BJN195" s="1"/>
      <c r="BJO195" s="1"/>
      <c r="BJP195" s="1"/>
      <c r="BJQ195" s="1"/>
      <c r="BJR195" s="1"/>
      <c r="BJS195" s="1"/>
      <c r="BJT195" s="1"/>
      <c r="BJU195" s="1"/>
      <c r="BJV195" s="1"/>
      <c r="BJW195" s="1"/>
      <c r="BJX195" s="1"/>
      <c r="BJY195" s="1"/>
      <c r="BJZ195" s="1"/>
      <c r="BKA195" s="1"/>
      <c r="BKB195" s="1"/>
      <c r="BKC195" s="1"/>
      <c r="BKD195" s="1"/>
      <c r="BKE195" s="1"/>
      <c r="BKF195" s="1"/>
      <c r="BKG195" s="1"/>
      <c r="BKH195" s="1"/>
      <c r="BKI195" s="1"/>
      <c r="BKJ195" s="1"/>
      <c r="BKK195" s="1"/>
      <c r="BKL195" s="1"/>
      <c r="BKM195" s="1"/>
      <c r="BKN195" s="1"/>
      <c r="BKO195" s="1"/>
      <c r="BKP195" s="1"/>
      <c r="BKQ195" s="1"/>
      <c r="BKR195" s="1"/>
      <c r="BKS195" s="1"/>
      <c r="BKT195" s="1"/>
      <c r="BKU195" s="1"/>
      <c r="BKV195" s="1"/>
      <c r="BKW195" s="1"/>
      <c r="BKX195" s="1"/>
      <c r="BKY195" s="1"/>
      <c r="BKZ195" s="1"/>
      <c r="BLA195" s="1"/>
      <c r="BLB195" s="1"/>
      <c r="BLC195" s="1"/>
      <c r="BLD195" s="1"/>
      <c r="BLE195" s="1"/>
      <c r="BLF195" s="1"/>
      <c r="BLG195" s="1"/>
      <c r="BLH195" s="1"/>
      <c r="BLI195" s="1"/>
      <c r="BLJ195" s="1"/>
      <c r="BLK195" s="1"/>
      <c r="BLL195" s="1"/>
      <c r="BLM195" s="1"/>
      <c r="BLN195" s="1"/>
      <c r="BLO195" s="1"/>
      <c r="BLP195" s="1"/>
      <c r="BLQ195" s="1"/>
      <c r="BLR195" s="1"/>
      <c r="BLS195" s="1"/>
      <c r="BLT195" s="1"/>
      <c r="BLU195" s="1"/>
      <c r="BLV195" s="1"/>
      <c r="BLW195" s="1"/>
      <c r="BLX195" s="1"/>
      <c r="BLY195" s="1"/>
      <c r="BLZ195" s="1"/>
      <c r="BMA195" s="1"/>
      <c r="BMB195" s="1"/>
      <c r="BMC195" s="1"/>
      <c r="BMD195" s="1"/>
      <c r="BME195" s="1"/>
      <c r="BMF195" s="1"/>
      <c r="BMG195" s="1"/>
      <c r="BMH195" s="1"/>
      <c r="BMI195" s="1"/>
      <c r="BMJ195" s="1"/>
      <c r="BMK195" s="1"/>
      <c r="BML195" s="1"/>
      <c r="BMM195" s="1"/>
      <c r="BMN195" s="1"/>
      <c r="BMO195" s="1"/>
      <c r="BMP195" s="1"/>
      <c r="BMQ195" s="1"/>
      <c r="BMR195" s="1"/>
      <c r="BMS195" s="1"/>
      <c r="BMT195" s="1"/>
      <c r="BMU195" s="1"/>
      <c r="BMV195" s="1"/>
      <c r="BMW195" s="1"/>
      <c r="BMX195" s="1"/>
      <c r="BMY195" s="1"/>
      <c r="BMZ195" s="1"/>
      <c r="BNA195" s="1"/>
      <c r="BNB195" s="1"/>
      <c r="BNC195" s="1"/>
      <c r="BND195" s="1"/>
      <c r="BNE195" s="1"/>
      <c r="BNF195" s="1"/>
      <c r="BNG195" s="1"/>
      <c r="BNH195" s="1"/>
      <c r="BNI195" s="1"/>
      <c r="BNJ195" s="1"/>
      <c r="BNK195" s="1"/>
      <c r="BNL195" s="1"/>
      <c r="BNM195" s="1"/>
      <c r="BNN195" s="1"/>
      <c r="BNO195" s="1"/>
      <c r="BNP195" s="1"/>
      <c r="BNQ195" s="1"/>
      <c r="BNR195" s="1"/>
      <c r="BNS195" s="1"/>
      <c r="BNT195" s="1"/>
      <c r="BNU195" s="1"/>
      <c r="BNV195" s="1"/>
      <c r="BNW195" s="1"/>
      <c r="BNX195" s="1"/>
      <c r="BNY195" s="1"/>
      <c r="BNZ195" s="1"/>
      <c r="BOA195" s="1"/>
      <c r="BOB195" s="1"/>
      <c r="BOC195" s="1"/>
      <c r="BOD195" s="1"/>
      <c r="BOE195" s="1"/>
      <c r="BOF195" s="1"/>
      <c r="BOG195" s="1"/>
      <c r="BOH195" s="1"/>
      <c r="BOI195" s="1"/>
      <c r="BOJ195" s="1"/>
      <c r="BOK195" s="1"/>
      <c r="BOL195" s="1"/>
      <c r="BOM195" s="1"/>
      <c r="BON195" s="1"/>
      <c r="BOO195" s="1"/>
      <c r="BOP195" s="1"/>
      <c r="BOQ195" s="1"/>
      <c r="BOR195" s="1"/>
      <c r="BOS195" s="1"/>
      <c r="BOT195" s="1"/>
      <c r="BOU195" s="1"/>
      <c r="BOV195" s="1"/>
      <c r="BOW195" s="1"/>
      <c r="BOX195" s="1"/>
      <c r="BOY195" s="1"/>
      <c r="BOZ195" s="1"/>
      <c r="BPA195" s="1"/>
      <c r="BPB195" s="1"/>
      <c r="BPC195" s="1"/>
      <c r="BPD195" s="1"/>
      <c r="BPE195" s="1"/>
      <c r="BPF195" s="1"/>
      <c r="BPG195" s="1"/>
      <c r="BPH195" s="1"/>
      <c r="BPI195" s="1"/>
      <c r="BPJ195" s="1"/>
      <c r="BPK195" s="1"/>
      <c r="BPL195" s="1"/>
      <c r="BPM195" s="1"/>
      <c r="BPN195" s="1"/>
      <c r="BPO195" s="1"/>
      <c r="BPP195" s="1"/>
      <c r="BPQ195" s="1"/>
      <c r="BPR195" s="1"/>
      <c r="BPS195" s="1"/>
      <c r="BPT195" s="1"/>
      <c r="BPU195" s="1"/>
      <c r="BPV195" s="1"/>
      <c r="BPW195" s="1"/>
      <c r="BPX195" s="1"/>
      <c r="BPY195" s="1"/>
      <c r="BPZ195" s="1"/>
      <c r="BQA195" s="1"/>
      <c r="BQB195" s="1"/>
      <c r="BQC195" s="1"/>
      <c r="BQD195" s="1"/>
      <c r="BQE195" s="1"/>
      <c r="BQF195" s="1"/>
      <c r="BQG195" s="1"/>
      <c r="BQH195" s="1"/>
      <c r="BQI195" s="1"/>
      <c r="BQJ195" s="1"/>
      <c r="BQK195" s="1"/>
      <c r="BQL195" s="1"/>
      <c r="BQM195" s="1"/>
      <c r="BQN195" s="1"/>
      <c r="BQO195" s="1"/>
      <c r="BQP195" s="1"/>
      <c r="BQQ195" s="1"/>
      <c r="BQR195" s="1"/>
      <c r="BQS195" s="1"/>
      <c r="BQT195" s="1"/>
      <c r="BQU195" s="1"/>
      <c r="BQV195" s="1"/>
      <c r="BQW195" s="1"/>
      <c r="BQX195" s="1"/>
      <c r="BQY195" s="1"/>
      <c r="BQZ195" s="1"/>
      <c r="BRA195" s="1"/>
      <c r="BRB195" s="1"/>
      <c r="BRC195" s="1"/>
      <c r="BRD195" s="1"/>
      <c r="BRE195" s="1"/>
      <c r="BRF195" s="1"/>
      <c r="BRG195" s="1"/>
      <c r="BRH195" s="1"/>
      <c r="BRI195" s="1"/>
      <c r="BRJ195" s="1"/>
      <c r="BRK195" s="1"/>
      <c r="BRL195" s="1"/>
      <c r="BRM195" s="1"/>
      <c r="BRN195" s="1"/>
      <c r="BRO195" s="1"/>
      <c r="BRP195" s="1"/>
      <c r="BRQ195" s="1"/>
      <c r="BRR195" s="1"/>
      <c r="BRS195" s="1"/>
      <c r="BRT195" s="1"/>
      <c r="BRU195" s="1"/>
      <c r="BRV195" s="1"/>
      <c r="BRW195" s="1"/>
      <c r="BRX195" s="1"/>
      <c r="BRY195" s="1"/>
      <c r="BRZ195" s="1"/>
      <c r="BSA195" s="1"/>
      <c r="BSB195" s="1"/>
      <c r="BSC195" s="1"/>
      <c r="BSD195" s="1"/>
      <c r="BSE195" s="1"/>
      <c r="BSF195" s="1"/>
      <c r="BSG195" s="1"/>
      <c r="BSH195" s="1"/>
      <c r="BSI195" s="1"/>
      <c r="BSJ195" s="1"/>
      <c r="BSK195" s="1"/>
      <c r="BSL195" s="1"/>
      <c r="BSM195" s="1"/>
      <c r="BSN195" s="1"/>
      <c r="BSO195" s="1"/>
      <c r="BSP195" s="1"/>
      <c r="BSQ195" s="1"/>
      <c r="BSR195" s="1"/>
      <c r="BSS195" s="1"/>
      <c r="BST195" s="1"/>
      <c r="BSU195" s="1"/>
      <c r="BSV195" s="1"/>
      <c r="BSW195" s="1"/>
      <c r="BSX195" s="1"/>
      <c r="BSY195" s="1"/>
      <c r="BSZ195" s="1"/>
      <c r="BTA195" s="1"/>
      <c r="BTB195" s="1"/>
      <c r="BTC195" s="1"/>
      <c r="BTD195" s="1"/>
      <c r="BTE195" s="1"/>
      <c r="BTF195" s="1"/>
      <c r="BTG195" s="1"/>
      <c r="BTH195" s="1"/>
      <c r="BTI195" s="1"/>
      <c r="BTJ195" s="1"/>
      <c r="BTK195" s="1"/>
      <c r="BTL195" s="1"/>
      <c r="BTM195" s="1"/>
      <c r="BTN195" s="1"/>
      <c r="BTO195" s="1"/>
      <c r="BTP195" s="1"/>
      <c r="BTQ195" s="1"/>
      <c r="BTR195" s="1"/>
      <c r="BTS195" s="1"/>
      <c r="BTT195" s="1"/>
      <c r="BTU195" s="1"/>
      <c r="BTV195" s="1"/>
      <c r="BTW195" s="1"/>
      <c r="BTX195" s="1"/>
      <c r="BTY195" s="1"/>
      <c r="BTZ195" s="1"/>
      <c r="BUA195" s="1"/>
      <c r="BUB195" s="1"/>
      <c r="BUC195" s="1"/>
      <c r="BUD195" s="1"/>
      <c r="BUE195" s="1"/>
      <c r="BUF195" s="1"/>
      <c r="BUG195" s="1"/>
      <c r="BUH195" s="1"/>
      <c r="BUI195" s="1"/>
      <c r="BUJ195" s="1"/>
      <c r="BUK195" s="1"/>
      <c r="BUL195" s="1"/>
      <c r="BUM195" s="1"/>
      <c r="BUN195" s="1"/>
      <c r="BUO195" s="1"/>
      <c r="BUP195" s="1"/>
      <c r="BUQ195" s="1"/>
      <c r="BUR195" s="1"/>
      <c r="BUS195" s="1"/>
      <c r="BUT195" s="1"/>
      <c r="BUU195" s="1"/>
      <c r="BUV195" s="1"/>
      <c r="BUW195" s="1"/>
      <c r="BUX195" s="1"/>
      <c r="BUY195" s="1"/>
      <c r="BUZ195" s="1"/>
      <c r="BVA195" s="1"/>
      <c r="BVB195" s="1"/>
      <c r="BVC195" s="1"/>
      <c r="BVD195" s="1"/>
      <c r="BVE195" s="1"/>
      <c r="BVF195" s="1"/>
      <c r="BVG195" s="1"/>
      <c r="BVH195" s="1"/>
      <c r="BVI195" s="1"/>
      <c r="BVJ195" s="1"/>
      <c r="BVK195" s="1"/>
      <c r="BVL195" s="1"/>
      <c r="BVM195" s="1"/>
      <c r="BVN195" s="1"/>
      <c r="BVO195" s="1"/>
      <c r="BVP195" s="1"/>
      <c r="BVQ195" s="1"/>
      <c r="BVR195" s="1"/>
      <c r="BVS195" s="1"/>
      <c r="BVT195" s="1"/>
      <c r="BVU195" s="1"/>
      <c r="BVV195" s="1"/>
      <c r="BVW195" s="1"/>
      <c r="BVX195" s="1"/>
      <c r="BVY195" s="1"/>
      <c r="BVZ195" s="1"/>
      <c r="BWA195" s="1"/>
      <c r="BWB195" s="1"/>
      <c r="BWC195" s="1"/>
      <c r="BWD195" s="1"/>
      <c r="BWE195" s="1"/>
      <c r="BWF195" s="1"/>
      <c r="BWG195" s="1"/>
      <c r="BWH195" s="1"/>
      <c r="BWI195" s="1"/>
      <c r="BWJ195" s="1"/>
      <c r="BWK195" s="1"/>
      <c r="BWL195" s="1"/>
      <c r="BWM195" s="1"/>
      <c r="BWN195" s="1"/>
      <c r="BWO195" s="1"/>
      <c r="BWP195" s="1"/>
      <c r="BWQ195" s="1"/>
      <c r="BWR195" s="1"/>
      <c r="BWS195" s="1"/>
      <c r="BWT195" s="1"/>
      <c r="BWU195" s="1"/>
      <c r="BWV195" s="1"/>
      <c r="BWW195" s="1"/>
      <c r="BWX195" s="1"/>
      <c r="BWY195" s="1"/>
      <c r="BWZ195" s="1"/>
      <c r="BXA195" s="1"/>
      <c r="BXB195" s="1"/>
      <c r="BXC195" s="1"/>
      <c r="BXD195" s="1"/>
      <c r="BXE195" s="1"/>
      <c r="BXF195" s="1"/>
      <c r="BXG195" s="1"/>
      <c r="BXH195" s="1"/>
      <c r="BXI195" s="1"/>
      <c r="BXJ195" s="1"/>
      <c r="BXK195" s="1"/>
      <c r="BXL195" s="1"/>
      <c r="BXM195" s="1"/>
      <c r="BXN195" s="1"/>
      <c r="BXO195" s="1"/>
      <c r="BXP195" s="1"/>
      <c r="BXQ195" s="1"/>
      <c r="BXR195" s="1"/>
      <c r="BXS195" s="1"/>
      <c r="BXT195" s="1"/>
      <c r="BXU195" s="1"/>
      <c r="BXV195" s="1"/>
      <c r="BXW195" s="1"/>
      <c r="BXX195" s="1"/>
      <c r="BXY195" s="1"/>
      <c r="BXZ195" s="1"/>
      <c r="BYA195" s="1"/>
      <c r="BYB195" s="1"/>
      <c r="BYC195" s="1"/>
      <c r="BYD195" s="1"/>
      <c r="BYE195" s="1"/>
      <c r="BYF195" s="1"/>
      <c r="BYG195" s="1"/>
      <c r="BYH195" s="1"/>
      <c r="BYI195" s="1"/>
      <c r="BYJ195" s="1"/>
      <c r="BYK195" s="1"/>
      <c r="BYL195" s="1"/>
      <c r="BYM195" s="1"/>
      <c r="BYN195" s="1"/>
      <c r="BYO195" s="1"/>
      <c r="BYP195" s="1"/>
      <c r="BYQ195" s="1"/>
      <c r="BYR195" s="1"/>
      <c r="BYS195" s="1"/>
      <c r="BYT195" s="1"/>
      <c r="BYU195" s="1"/>
      <c r="BYV195" s="1"/>
      <c r="BYW195" s="1"/>
      <c r="BYX195" s="1"/>
      <c r="BYY195" s="1"/>
      <c r="BYZ195" s="1"/>
      <c r="BZA195" s="1"/>
      <c r="BZB195" s="1"/>
      <c r="BZC195" s="1"/>
      <c r="BZD195" s="1"/>
      <c r="BZE195" s="1"/>
      <c r="BZF195" s="1"/>
      <c r="BZG195" s="1"/>
      <c r="BZH195" s="1"/>
      <c r="BZI195" s="1"/>
      <c r="BZJ195" s="1"/>
      <c r="BZK195" s="1"/>
      <c r="BZL195" s="1"/>
      <c r="BZM195" s="1"/>
      <c r="BZN195" s="1"/>
      <c r="BZO195" s="1"/>
      <c r="BZP195" s="1"/>
      <c r="BZQ195" s="1"/>
      <c r="BZR195" s="1"/>
      <c r="BZS195" s="1"/>
      <c r="BZT195" s="1"/>
      <c r="BZU195" s="1"/>
      <c r="BZV195" s="1"/>
      <c r="BZW195" s="1"/>
      <c r="BZX195" s="1"/>
      <c r="BZY195" s="1"/>
      <c r="BZZ195" s="1"/>
      <c r="CAA195" s="1"/>
      <c r="CAB195" s="1"/>
      <c r="CAC195" s="1"/>
      <c r="CAD195" s="1"/>
      <c r="CAE195" s="1"/>
      <c r="CAF195" s="1"/>
      <c r="CAG195" s="1"/>
      <c r="CAH195" s="1"/>
      <c r="CAI195" s="1"/>
      <c r="CAJ195" s="1"/>
      <c r="CAK195" s="1"/>
      <c r="CAL195" s="1"/>
      <c r="CAM195" s="1"/>
      <c r="CAN195" s="1"/>
      <c r="CAO195" s="1"/>
      <c r="CAP195" s="1"/>
      <c r="CAQ195" s="1"/>
      <c r="CAR195" s="1"/>
      <c r="CAS195" s="1"/>
      <c r="CAT195" s="1"/>
      <c r="CAU195" s="1"/>
      <c r="CAV195" s="1"/>
      <c r="CAW195" s="1"/>
      <c r="CAX195" s="1"/>
      <c r="CAY195" s="1"/>
      <c r="CAZ195" s="1"/>
      <c r="CBA195" s="1"/>
      <c r="CBB195" s="1"/>
      <c r="CBC195" s="1"/>
      <c r="CBD195" s="1"/>
      <c r="CBE195" s="1"/>
      <c r="CBF195" s="1"/>
      <c r="CBG195" s="1"/>
      <c r="CBH195" s="1"/>
      <c r="CBI195" s="1"/>
      <c r="CBJ195" s="1"/>
      <c r="CBK195" s="1"/>
      <c r="CBL195" s="1"/>
      <c r="CBM195" s="1"/>
      <c r="CBN195" s="1"/>
      <c r="CBO195" s="1"/>
      <c r="CBP195" s="1"/>
      <c r="CBQ195" s="1"/>
      <c r="CBR195" s="1"/>
      <c r="CBS195" s="1"/>
      <c r="CBT195" s="1"/>
      <c r="CBU195" s="1"/>
      <c r="CBV195" s="1"/>
      <c r="CBW195" s="1"/>
      <c r="CBX195" s="1"/>
      <c r="CBY195" s="1"/>
      <c r="CBZ195" s="1"/>
      <c r="CCA195" s="1"/>
      <c r="CCB195" s="1"/>
      <c r="CCC195" s="1"/>
      <c r="CCD195" s="1"/>
      <c r="CCE195" s="1"/>
      <c r="CCF195" s="1"/>
      <c r="CCG195" s="1"/>
      <c r="CCH195" s="1"/>
      <c r="CCI195" s="1"/>
      <c r="CCJ195" s="1"/>
      <c r="CCK195" s="1"/>
      <c r="CCL195" s="1"/>
      <c r="CCM195" s="1"/>
      <c r="CCN195" s="1"/>
      <c r="CCO195" s="1"/>
      <c r="CCP195" s="1"/>
      <c r="CCQ195" s="1"/>
      <c r="CCR195" s="1"/>
      <c r="CCS195" s="1"/>
      <c r="CCT195" s="1"/>
      <c r="CCU195" s="1"/>
      <c r="CCV195" s="1"/>
      <c r="CCW195" s="1"/>
      <c r="CCX195" s="1"/>
      <c r="CCY195" s="1"/>
      <c r="CCZ195" s="1"/>
      <c r="CDA195" s="1"/>
      <c r="CDB195" s="1"/>
      <c r="CDC195" s="1"/>
      <c r="CDD195" s="1"/>
      <c r="CDE195" s="1"/>
      <c r="CDF195" s="1"/>
      <c r="CDG195" s="1"/>
      <c r="CDH195" s="1"/>
      <c r="CDI195" s="1"/>
      <c r="CDJ195" s="1"/>
      <c r="CDK195" s="1"/>
      <c r="CDL195" s="1"/>
      <c r="CDM195" s="1"/>
      <c r="CDN195" s="1"/>
      <c r="CDO195" s="1"/>
      <c r="CDP195" s="1"/>
      <c r="CDQ195" s="1"/>
      <c r="CDR195" s="1"/>
      <c r="CDS195" s="1"/>
      <c r="CDT195" s="1"/>
      <c r="CDU195" s="1"/>
      <c r="CDV195" s="1"/>
      <c r="CDW195" s="1"/>
      <c r="CDX195" s="1"/>
      <c r="CDY195" s="1"/>
      <c r="CDZ195" s="1"/>
      <c r="CEA195" s="1"/>
      <c r="CEB195" s="1"/>
      <c r="CEC195" s="1"/>
      <c r="CED195" s="1"/>
      <c r="CEE195" s="1"/>
      <c r="CEF195" s="1"/>
      <c r="CEG195" s="1"/>
      <c r="CEH195" s="1"/>
      <c r="CEI195" s="1"/>
      <c r="CEJ195" s="1"/>
      <c r="CEK195" s="1"/>
      <c r="CEL195" s="1"/>
      <c r="CEM195" s="1"/>
      <c r="CEN195" s="1"/>
      <c r="CEO195" s="1"/>
      <c r="CEP195" s="1"/>
      <c r="CEQ195" s="1"/>
      <c r="CER195" s="1"/>
      <c r="CES195" s="1"/>
      <c r="CET195" s="1"/>
      <c r="CEU195" s="1"/>
      <c r="CEV195" s="1"/>
      <c r="CEW195" s="1"/>
      <c r="CEX195" s="1"/>
      <c r="CEY195" s="1"/>
      <c r="CEZ195" s="1"/>
      <c r="CFA195" s="1"/>
      <c r="CFB195" s="1"/>
      <c r="CFC195" s="1"/>
      <c r="CFD195" s="1"/>
      <c r="CFE195" s="1"/>
      <c r="CFF195" s="1"/>
      <c r="CFG195" s="1"/>
      <c r="CFH195" s="1"/>
      <c r="CFI195" s="1"/>
      <c r="CFJ195" s="1"/>
      <c r="CFK195" s="1"/>
      <c r="CFL195" s="1"/>
      <c r="CFM195" s="1"/>
      <c r="CFN195" s="1"/>
      <c r="CFO195" s="1"/>
      <c r="CFP195" s="1"/>
      <c r="CFQ195" s="1"/>
      <c r="CFR195" s="1"/>
      <c r="CFS195" s="1"/>
      <c r="CFT195" s="1"/>
      <c r="CFU195" s="1"/>
      <c r="CFV195" s="1"/>
      <c r="CFW195" s="1"/>
      <c r="CFX195" s="1"/>
      <c r="CFY195" s="1"/>
      <c r="CFZ195" s="1"/>
      <c r="CGA195" s="1"/>
      <c r="CGB195" s="1"/>
      <c r="CGC195" s="1"/>
      <c r="CGD195" s="1"/>
      <c r="CGE195" s="1"/>
      <c r="CGF195" s="1"/>
      <c r="CGG195" s="1"/>
      <c r="CGH195" s="1"/>
      <c r="CGI195" s="1"/>
      <c r="CGJ195" s="1"/>
      <c r="CGK195" s="1"/>
      <c r="CGL195" s="1"/>
      <c r="CGM195" s="1"/>
      <c r="CGN195" s="1"/>
      <c r="CGO195" s="1"/>
      <c r="CGP195" s="1"/>
      <c r="CGQ195" s="1"/>
      <c r="CGR195" s="1"/>
      <c r="CGS195" s="1"/>
      <c r="CGT195" s="1"/>
      <c r="CGU195" s="1"/>
      <c r="CGV195" s="1"/>
      <c r="CGW195" s="1"/>
      <c r="CGX195" s="1"/>
      <c r="CGY195" s="1"/>
      <c r="CGZ195" s="1"/>
      <c r="CHA195" s="1"/>
      <c r="CHB195" s="1"/>
      <c r="CHC195" s="1"/>
      <c r="CHD195" s="1"/>
      <c r="CHE195" s="1"/>
      <c r="CHF195" s="1"/>
      <c r="CHG195" s="1"/>
      <c r="CHH195" s="1"/>
      <c r="CHI195" s="1"/>
      <c r="CHJ195" s="1"/>
      <c r="CHK195" s="1"/>
      <c r="CHL195" s="1"/>
      <c r="CHM195" s="1"/>
      <c r="CHN195" s="1"/>
      <c r="CHO195" s="1"/>
      <c r="CHP195" s="1"/>
      <c r="CHQ195" s="1"/>
      <c r="CHR195" s="1"/>
      <c r="CHS195" s="1"/>
      <c r="CHT195" s="1"/>
      <c r="CHU195" s="1"/>
      <c r="CHV195" s="1"/>
      <c r="CHW195" s="1"/>
      <c r="CHX195" s="1"/>
      <c r="CHY195" s="1"/>
      <c r="CHZ195" s="1"/>
      <c r="CIA195" s="1"/>
      <c r="CIB195" s="1"/>
      <c r="CIC195" s="1"/>
      <c r="CID195" s="1"/>
      <c r="CIE195" s="1"/>
      <c r="CIF195" s="1"/>
      <c r="CIG195" s="1"/>
      <c r="CIH195" s="1"/>
      <c r="CII195" s="1"/>
      <c r="CIJ195" s="1"/>
      <c r="CIK195" s="1"/>
      <c r="CIL195" s="1"/>
      <c r="CIM195" s="1"/>
      <c r="CIN195" s="1"/>
      <c r="CIO195" s="1"/>
      <c r="CIP195" s="1"/>
      <c r="CIQ195" s="1"/>
      <c r="CIR195" s="1"/>
      <c r="CIS195" s="1"/>
      <c r="CIT195" s="1"/>
      <c r="CIU195" s="1"/>
      <c r="CIV195" s="1"/>
      <c r="CIW195" s="1"/>
      <c r="CIX195" s="1"/>
      <c r="CIY195" s="1"/>
      <c r="CIZ195" s="1"/>
      <c r="CJA195" s="1"/>
      <c r="CJB195" s="1"/>
      <c r="CJC195" s="1"/>
      <c r="CJD195" s="1"/>
      <c r="CJE195" s="1"/>
      <c r="CJF195" s="1"/>
      <c r="CJG195" s="1"/>
      <c r="CJH195" s="1"/>
      <c r="CJI195" s="1"/>
      <c r="CJJ195" s="1"/>
      <c r="CJK195" s="1"/>
      <c r="CJL195" s="1"/>
      <c r="CJM195" s="1"/>
      <c r="CJN195" s="1"/>
      <c r="CJO195" s="1"/>
      <c r="CJP195" s="1"/>
      <c r="CJQ195" s="1"/>
      <c r="CJR195" s="1"/>
      <c r="CJS195" s="1"/>
      <c r="CJT195" s="1"/>
      <c r="CJU195" s="1"/>
      <c r="CJV195" s="1"/>
      <c r="CJW195" s="1"/>
      <c r="CJX195" s="1"/>
      <c r="CJY195" s="1"/>
      <c r="CJZ195" s="1"/>
      <c r="CKA195" s="1"/>
      <c r="CKB195" s="1"/>
      <c r="CKC195" s="1"/>
      <c r="CKD195" s="1"/>
      <c r="CKE195" s="1"/>
      <c r="CKF195" s="1"/>
      <c r="CKG195" s="1"/>
      <c r="CKH195" s="1"/>
      <c r="CKI195" s="1"/>
      <c r="CKJ195" s="1"/>
      <c r="CKK195" s="1"/>
      <c r="CKL195" s="1"/>
      <c r="CKM195" s="1"/>
      <c r="CKN195" s="1"/>
      <c r="CKO195" s="1"/>
      <c r="CKP195" s="1"/>
      <c r="CKQ195" s="1"/>
      <c r="CKR195" s="1"/>
      <c r="CKS195" s="1"/>
      <c r="CKT195" s="1"/>
      <c r="CKU195" s="1"/>
      <c r="CKV195" s="1"/>
      <c r="CKW195" s="1"/>
      <c r="CKX195" s="1"/>
      <c r="CKY195" s="1"/>
      <c r="CKZ195" s="1"/>
      <c r="CLA195" s="1"/>
      <c r="CLB195" s="1"/>
      <c r="CLC195" s="1"/>
      <c r="CLD195" s="1"/>
      <c r="CLE195" s="1"/>
      <c r="CLF195" s="1"/>
      <c r="CLG195" s="1"/>
      <c r="CLH195" s="1"/>
      <c r="CLI195" s="1"/>
      <c r="CLJ195" s="1"/>
      <c r="CLK195" s="1"/>
      <c r="CLL195" s="1"/>
      <c r="CLM195" s="1"/>
      <c r="CLN195" s="1"/>
      <c r="CLO195" s="1"/>
      <c r="CLP195" s="1"/>
      <c r="CLQ195" s="1"/>
      <c r="CLR195" s="1"/>
      <c r="CLS195" s="1"/>
      <c r="CLT195" s="1"/>
      <c r="CLU195" s="1"/>
      <c r="CLV195" s="1"/>
      <c r="CLW195" s="1"/>
      <c r="CLX195" s="1"/>
      <c r="CLY195" s="1"/>
      <c r="CLZ195" s="1"/>
      <c r="CMA195" s="1"/>
      <c r="CMB195" s="1"/>
      <c r="CMC195" s="1"/>
      <c r="CMD195" s="1"/>
      <c r="CME195" s="1"/>
      <c r="CMF195" s="1"/>
      <c r="CMG195" s="1"/>
      <c r="CMH195" s="1"/>
      <c r="CMI195" s="1"/>
      <c r="CMJ195" s="1"/>
      <c r="CMK195" s="1"/>
      <c r="CML195" s="1"/>
      <c r="CMM195" s="1"/>
      <c r="CMN195" s="1"/>
      <c r="CMO195" s="1"/>
      <c r="CMP195" s="1"/>
      <c r="CMQ195" s="1"/>
      <c r="CMR195" s="1"/>
      <c r="CMS195" s="1"/>
      <c r="CMT195" s="1"/>
      <c r="CMU195" s="1"/>
      <c r="CMV195" s="1"/>
      <c r="CMW195" s="1"/>
      <c r="CMX195" s="1"/>
      <c r="CMY195" s="1"/>
      <c r="CMZ195" s="1"/>
      <c r="CNA195" s="1"/>
      <c r="CNB195" s="1"/>
      <c r="CNC195" s="1"/>
      <c r="CND195" s="1"/>
      <c r="CNE195" s="1"/>
      <c r="CNF195" s="1"/>
      <c r="CNG195" s="1"/>
      <c r="CNH195" s="1"/>
      <c r="CNI195" s="1"/>
      <c r="CNJ195" s="1"/>
      <c r="CNK195" s="1"/>
      <c r="CNL195" s="1"/>
      <c r="CNM195" s="1"/>
      <c r="CNN195" s="1"/>
      <c r="CNO195" s="1"/>
      <c r="CNP195" s="1"/>
      <c r="CNQ195" s="1"/>
      <c r="CNR195" s="1"/>
      <c r="CNS195" s="1"/>
      <c r="CNT195" s="1"/>
      <c r="CNU195" s="1"/>
      <c r="CNV195" s="1"/>
      <c r="CNW195" s="1"/>
      <c r="CNX195" s="1"/>
      <c r="CNY195" s="1"/>
      <c r="CNZ195" s="1"/>
      <c r="COA195" s="1"/>
      <c r="COB195" s="1"/>
      <c r="COC195" s="1"/>
      <c r="COD195" s="1"/>
      <c r="COE195" s="1"/>
      <c r="COF195" s="1"/>
      <c r="COG195" s="1"/>
      <c r="COH195" s="1"/>
      <c r="COI195" s="1"/>
      <c r="COJ195" s="1"/>
      <c r="COK195" s="1"/>
      <c r="COL195" s="1"/>
      <c r="COM195" s="1"/>
      <c r="CON195" s="1"/>
      <c r="COO195" s="1"/>
      <c r="COP195" s="1"/>
      <c r="COQ195" s="1"/>
      <c r="COR195" s="1"/>
      <c r="COS195" s="1"/>
      <c r="COT195" s="1"/>
      <c r="COU195" s="1"/>
      <c r="COV195" s="1"/>
      <c r="COW195" s="1"/>
      <c r="COX195" s="1"/>
      <c r="COY195" s="1"/>
      <c r="COZ195" s="1"/>
      <c r="CPA195" s="1"/>
      <c r="CPB195" s="1"/>
      <c r="CPC195" s="1"/>
      <c r="CPD195" s="1"/>
      <c r="CPE195" s="1"/>
      <c r="CPF195" s="1"/>
      <c r="CPG195" s="1"/>
      <c r="CPH195" s="1"/>
    </row>
    <row r="196" spans="1:2452" ht="95.25" customHeight="1" x14ac:dyDescent="0.25">
      <c r="A196" s="44" t="s">
        <v>115</v>
      </c>
      <c r="B196" s="29" t="s">
        <v>116</v>
      </c>
      <c r="C196" s="30">
        <v>293760</v>
      </c>
      <c r="D196" s="30">
        <v>293760</v>
      </c>
      <c r="E196" s="30">
        <v>293760</v>
      </c>
    </row>
    <row r="197" spans="1:2452" ht="46.5" customHeight="1" x14ac:dyDescent="0.25">
      <c r="A197" s="25" t="s">
        <v>34</v>
      </c>
      <c r="B197" s="26" t="s">
        <v>35</v>
      </c>
      <c r="C197" s="27">
        <f>SUM(C198+C266+C270)</f>
        <v>318675064.54999995</v>
      </c>
      <c r="D197" s="27">
        <f>SUM(D198+D266+D270)</f>
        <v>259805401.15000001</v>
      </c>
      <c r="E197" s="27">
        <f>SUM(E198+E266+E270)</f>
        <v>258097231.43000001</v>
      </c>
    </row>
    <row r="198" spans="1:2452" ht="81.75" customHeight="1" x14ac:dyDescent="0.25">
      <c r="A198" s="25" t="s">
        <v>36</v>
      </c>
      <c r="B198" s="26" t="s">
        <v>37</v>
      </c>
      <c r="C198" s="27">
        <f>C199+C206+C234+C251</f>
        <v>318675064.54999995</v>
      </c>
      <c r="D198" s="27">
        <f>D199+D206+D234+D251</f>
        <v>259805401.15000001</v>
      </c>
      <c r="E198" s="27">
        <f>E199+E206+E234+E251</f>
        <v>258097231.43000001</v>
      </c>
    </row>
    <row r="199" spans="1:2452" ht="51.75" customHeight="1" x14ac:dyDescent="0.25">
      <c r="A199" s="25" t="s">
        <v>85</v>
      </c>
      <c r="B199" s="26" t="s">
        <v>62</v>
      </c>
      <c r="C199" s="30">
        <f t="shared" ref="C199" si="142">SUM(C200+C203)</f>
        <v>135195359.69999999</v>
      </c>
      <c r="D199" s="30">
        <f t="shared" ref="D199" si="143">SUM(D200+D203)</f>
        <v>90071400</v>
      </c>
      <c r="E199" s="30">
        <f t="shared" ref="E199" si="144">SUM(E200+E203)</f>
        <v>87944300</v>
      </c>
    </row>
    <row r="200" spans="1:2452" ht="36" customHeight="1" x14ac:dyDescent="0.25">
      <c r="A200" s="28" t="s">
        <v>272</v>
      </c>
      <c r="B200" s="29" t="s">
        <v>407</v>
      </c>
      <c r="C200" s="30">
        <f t="shared" ref="C200:E200" si="145">SUM(C201)</f>
        <v>103692300</v>
      </c>
      <c r="D200" s="30">
        <f t="shared" si="145"/>
        <v>90071400</v>
      </c>
      <c r="E200" s="30">
        <f t="shared" si="145"/>
        <v>87944300</v>
      </c>
    </row>
    <row r="201" spans="1:2452" ht="85.5" customHeight="1" x14ac:dyDescent="0.25">
      <c r="A201" s="28" t="s">
        <v>273</v>
      </c>
      <c r="B201" s="29" t="s">
        <v>408</v>
      </c>
      <c r="C201" s="30">
        <f t="shared" ref="C201:E201" si="146">SUM(C202)</f>
        <v>103692300</v>
      </c>
      <c r="D201" s="30">
        <f t="shared" si="146"/>
        <v>90071400</v>
      </c>
      <c r="E201" s="30">
        <f t="shared" si="146"/>
        <v>87944300</v>
      </c>
    </row>
    <row r="202" spans="1:2452" ht="72.75" customHeight="1" x14ac:dyDescent="0.25">
      <c r="A202" s="28" t="s">
        <v>86</v>
      </c>
      <c r="B202" s="29" t="s">
        <v>38</v>
      </c>
      <c r="C202" s="30">
        <v>103692300</v>
      </c>
      <c r="D202" s="30">
        <v>90071400</v>
      </c>
      <c r="E202" s="30">
        <v>87944300</v>
      </c>
    </row>
    <row r="203" spans="1:2452" ht="69.75" customHeight="1" x14ac:dyDescent="0.25">
      <c r="A203" s="28" t="s">
        <v>274</v>
      </c>
      <c r="B203" s="29" t="s">
        <v>409</v>
      </c>
      <c r="C203" s="30">
        <f t="shared" ref="C203:E203" si="147">SUM(C204)</f>
        <v>31503059.699999999</v>
      </c>
      <c r="D203" s="30">
        <f t="shared" si="147"/>
        <v>0</v>
      </c>
      <c r="E203" s="30">
        <f t="shared" si="147"/>
        <v>0</v>
      </c>
    </row>
    <row r="204" spans="1:2452" ht="78" customHeight="1" x14ac:dyDescent="0.25">
      <c r="A204" s="28" t="s">
        <v>275</v>
      </c>
      <c r="B204" s="29" t="s">
        <v>410</v>
      </c>
      <c r="C204" s="30">
        <f t="shared" ref="C204:E204" si="148">SUM(C205)</f>
        <v>31503059.699999999</v>
      </c>
      <c r="D204" s="30">
        <f t="shared" si="148"/>
        <v>0</v>
      </c>
      <c r="E204" s="30">
        <f t="shared" si="148"/>
        <v>0</v>
      </c>
    </row>
    <row r="205" spans="1:2452" ht="79.5" customHeight="1" x14ac:dyDescent="0.25">
      <c r="A205" s="28" t="s">
        <v>87</v>
      </c>
      <c r="B205" s="29" t="s">
        <v>410</v>
      </c>
      <c r="C205" s="30">
        <v>31503059.699999999</v>
      </c>
      <c r="D205" s="30">
        <v>0</v>
      </c>
      <c r="E205" s="30">
        <v>0</v>
      </c>
    </row>
    <row r="206" spans="1:2452" ht="49.5" customHeight="1" x14ac:dyDescent="0.25">
      <c r="A206" s="25" t="s">
        <v>88</v>
      </c>
      <c r="B206" s="26" t="s">
        <v>411</v>
      </c>
      <c r="C206" s="27">
        <f>SUM(C207+C210+C219+C222+C225+C228+C231+C213+C216)</f>
        <v>26650673.479999997</v>
      </c>
      <c r="D206" s="27">
        <f>SUM(D207+D210+D219+D222+D225+D228+D231+D213+D216)</f>
        <v>13786225.370000001</v>
      </c>
      <c r="E206" s="27">
        <f>SUM(E207+E210+E219+E222+E225+E228+E231+E213+E216)</f>
        <v>14140093.73</v>
      </c>
    </row>
    <row r="207" spans="1:2452" ht="144" customHeight="1" x14ac:dyDescent="0.25">
      <c r="A207" s="28" t="s">
        <v>184</v>
      </c>
      <c r="B207" s="29" t="s">
        <v>412</v>
      </c>
      <c r="C207" s="30">
        <f t="shared" ref="C207:E207" si="149">SUM(C208)</f>
        <v>6430432.75</v>
      </c>
      <c r="D207" s="30">
        <f t="shared" si="149"/>
        <v>0</v>
      </c>
      <c r="E207" s="30">
        <f t="shared" si="149"/>
        <v>0</v>
      </c>
    </row>
    <row r="208" spans="1:2452" ht="163.5" customHeight="1" x14ac:dyDescent="0.25">
      <c r="A208" s="28" t="s">
        <v>276</v>
      </c>
      <c r="B208" s="29" t="s">
        <v>413</v>
      </c>
      <c r="C208" s="30">
        <f t="shared" ref="C208:E208" si="150">SUM(C209)</f>
        <v>6430432.75</v>
      </c>
      <c r="D208" s="30">
        <f t="shared" si="150"/>
        <v>0</v>
      </c>
      <c r="E208" s="30">
        <f t="shared" si="150"/>
        <v>0</v>
      </c>
    </row>
    <row r="209" spans="1:5" ht="154.5" customHeight="1" x14ac:dyDescent="0.25">
      <c r="A209" s="28" t="s">
        <v>105</v>
      </c>
      <c r="B209" s="29" t="s">
        <v>413</v>
      </c>
      <c r="C209" s="30">
        <v>6430432.75</v>
      </c>
      <c r="D209" s="30">
        <v>0</v>
      </c>
      <c r="E209" s="30">
        <v>0</v>
      </c>
    </row>
    <row r="210" spans="1:5" ht="117.75" customHeight="1" x14ac:dyDescent="0.25">
      <c r="A210" s="28" t="s">
        <v>463</v>
      </c>
      <c r="B210" s="29" t="s">
        <v>465</v>
      </c>
      <c r="C210" s="30">
        <f t="shared" ref="C210:E210" si="151">C211</f>
        <v>2502919.2000000002</v>
      </c>
      <c r="D210" s="30">
        <f t="shared" si="151"/>
        <v>0</v>
      </c>
      <c r="E210" s="30">
        <f t="shared" si="151"/>
        <v>0</v>
      </c>
    </row>
    <row r="211" spans="1:5" ht="121.5" customHeight="1" x14ac:dyDescent="0.25">
      <c r="A211" s="28" t="s">
        <v>461</v>
      </c>
      <c r="B211" s="29" t="s">
        <v>464</v>
      </c>
      <c r="C211" s="30">
        <f t="shared" ref="C211:E211" si="152">C212</f>
        <v>2502919.2000000002</v>
      </c>
      <c r="D211" s="30">
        <f t="shared" si="152"/>
        <v>0</v>
      </c>
      <c r="E211" s="30">
        <f t="shared" si="152"/>
        <v>0</v>
      </c>
    </row>
    <row r="212" spans="1:5" ht="119.25" customHeight="1" x14ac:dyDescent="0.25">
      <c r="A212" s="28" t="s">
        <v>462</v>
      </c>
      <c r="B212" s="29" t="s">
        <v>464</v>
      </c>
      <c r="C212" s="30">
        <v>2502919.2000000002</v>
      </c>
      <c r="D212" s="30"/>
      <c r="E212" s="30"/>
    </row>
    <row r="213" spans="1:5" ht="150" hidden="1" customHeight="1" x14ac:dyDescent="0.25">
      <c r="A213" s="28" t="s">
        <v>328</v>
      </c>
      <c r="B213" s="29" t="s">
        <v>414</v>
      </c>
      <c r="C213" s="30">
        <f t="shared" ref="C213:E213" si="153">C214</f>
        <v>0</v>
      </c>
      <c r="D213" s="30">
        <f t="shared" si="153"/>
        <v>0</v>
      </c>
      <c r="E213" s="30">
        <f t="shared" si="153"/>
        <v>0</v>
      </c>
    </row>
    <row r="214" spans="1:5" ht="135.75" hidden="1" customHeight="1" x14ac:dyDescent="0.25">
      <c r="A214" s="28" t="s">
        <v>326</v>
      </c>
      <c r="B214" s="29" t="s">
        <v>349</v>
      </c>
      <c r="C214" s="30">
        <f t="shared" ref="C214:E214" si="154">C215</f>
        <v>0</v>
      </c>
      <c r="D214" s="30">
        <f t="shared" si="154"/>
        <v>0</v>
      </c>
      <c r="E214" s="30">
        <f t="shared" si="154"/>
        <v>0</v>
      </c>
    </row>
    <row r="215" spans="1:5" ht="64.5" hidden="1" customHeight="1" x14ac:dyDescent="0.25">
      <c r="A215" s="28" t="s">
        <v>327</v>
      </c>
      <c r="B215" s="29" t="s">
        <v>349</v>
      </c>
      <c r="C215" s="30">
        <v>0</v>
      </c>
      <c r="D215" s="30">
        <v>0</v>
      </c>
      <c r="E215" s="30">
        <v>0</v>
      </c>
    </row>
    <row r="216" spans="1:5" ht="89.25" hidden="1" customHeight="1" x14ac:dyDescent="0.25">
      <c r="A216" s="28" t="s">
        <v>331</v>
      </c>
      <c r="B216" s="29" t="s">
        <v>350</v>
      </c>
      <c r="C216" s="30">
        <f t="shared" ref="C216:E216" si="155">C217</f>
        <v>0</v>
      </c>
      <c r="D216" s="30">
        <f t="shared" si="155"/>
        <v>0</v>
      </c>
      <c r="E216" s="30">
        <f t="shared" si="155"/>
        <v>0</v>
      </c>
    </row>
    <row r="217" spans="1:5" ht="73.5" hidden="1" customHeight="1" x14ac:dyDescent="0.25">
      <c r="A217" s="28" t="s">
        <v>329</v>
      </c>
      <c r="B217" s="29" t="s">
        <v>351</v>
      </c>
      <c r="C217" s="30">
        <f t="shared" ref="C217:E217" si="156">C218</f>
        <v>0</v>
      </c>
      <c r="D217" s="30">
        <f t="shared" si="156"/>
        <v>0</v>
      </c>
      <c r="E217" s="30">
        <f t="shared" si="156"/>
        <v>0</v>
      </c>
    </row>
    <row r="218" spans="1:5" ht="129.75" hidden="1" customHeight="1" x14ac:dyDescent="0.25">
      <c r="A218" s="28" t="s">
        <v>330</v>
      </c>
      <c r="B218" s="29" t="s">
        <v>351</v>
      </c>
      <c r="C218" s="30">
        <v>0</v>
      </c>
      <c r="D218" s="30"/>
      <c r="E218" s="30"/>
    </row>
    <row r="219" spans="1:5" ht="104.25" customHeight="1" x14ac:dyDescent="0.25">
      <c r="A219" s="28" t="s">
        <v>303</v>
      </c>
      <c r="B219" s="29" t="s">
        <v>304</v>
      </c>
      <c r="C219" s="30">
        <f t="shared" ref="C219:E219" si="157">SUM(C220)</f>
        <v>11513683.1</v>
      </c>
      <c r="D219" s="30">
        <f t="shared" si="157"/>
        <v>11513683.1</v>
      </c>
      <c r="E219" s="30">
        <f t="shared" si="157"/>
        <v>11842290.4</v>
      </c>
    </row>
    <row r="220" spans="1:5" ht="120" customHeight="1" x14ac:dyDescent="0.25">
      <c r="A220" s="28" t="s">
        <v>305</v>
      </c>
      <c r="B220" s="29" t="s">
        <v>306</v>
      </c>
      <c r="C220" s="30">
        <f t="shared" ref="C220:E220" si="158">SUM(C221)</f>
        <v>11513683.1</v>
      </c>
      <c r="D220" s="30">
        <f t="shared" si="158"/>
        <v>11513683.1</v>
      </c>
      <c r="E220" s="30">
        <f t="shared" si="158"/>
        <v>11842290.4</v>
      </c>
    </row>
    <row r="221" spans="1:5" ht="124.5" customHeight="1" x14ac:dyDescent="0.25">
      <c r="A221" s="28" t="s">
        <v>307</v>
      </c>
      <c r="B221" s="29" t="s">
        <v>415</v>
      </c>
      <c r="C221" s="30">
        <v>11513683.1</v>
      </c>
      <c r="D221" s="30">
        <v>11513683.1</v>
      </c>
      <c r="E221" s="30">
        <v>11842290.4</v>
      </c>
    </row>
    <row r="222" spans="1:5" ht="84" hidden="1" customHeight="1" x14ac:dyDescent="0.25">
      <c r="A222" s="28" t="s">
        <v>334</v>
      </c>
      <c r="B222" s="29" t="s">
        <v>416</v>
      </c>
      <c r="C222" s="30">
        <f t="shared" ref="C222:E223" si="159">SUM(C223)</f>
        <v>0</v>
      </c>
      <c r="D222" s="30">
        <f t="shared" si="159"/>
        <v>0</v>
      </c>
      <c r="E222" s="30">
        <f t="shared" si="159"/>
        <v>0</v>
      </c>
    </row>
    <row r="223" spans="1:5" ht="82.5" hidden="1" customHeight="1" x14ac:dyDescent="0.25">
      <c r="A223" s="28" t="s">
        <v>332</v>
      </c>
      <c r="B223" s="29" t="s">
        <v>417</v>
      </c>
      <c r="C223" s="30">
        <f t="shared" si="159"/>
        <v>0</v>
      </c>
      <c r="D223" s="30">
        <f t="shared" si="159"/>
        <v>0</v>
      </c>
      <c r="E223" s="30">
        <f t="shared" si="159"/>
        <v>0</v>
      </c>
    </row>
    <row r="224" spans="1:5" ht="54" hidden="1" customHeight="1" x14ac:dyDescent="0.25">
      <c r="A224" s="28" t="s">
        <v>333</v>
      </c>
      <c r="B224" s="29" t="s">
        <v>417</v>
      </c>
      <c r="C224" s="30"/>
      <c r="D224" s="30"/>
      <c r="E224" s="30"/>
    </row>
    <row r="225" spans="1:5" ht="0.75" hidden="1" customHeight="1" x14ac:dyDescent="0.25">
      <c r="A225" s="28" t="s">
        <v>324</v>
      </c>
      <c r="B225" s="29" t="s">
        <v>325</v>
      </c>
      <c r="C225" s="30">
        <v>0</v>
      </c>
      <c r="D225" s="30">
        <v>0</v>
      </c>
      <c r="E225" s="30">
        <v>0</v>
      </c>
    </row>
    <row r="226" spans="1:5" ht="67.5" hidden="1" customHeight="1" x14ac:dyDescent="0.25">
      <c r="A226" s="28" t="s">
        <v>323</v>
      </c>
      <c r="B226" s="29" t="s">
        <v>322</v>
      </c>
      <c r="C226" s="30">
        <v>0</v>
      </c>
      <c r="D226" s="30">
        <v>0</v>
      </c>
      <c r="E226" s="30">
        <v>0</v>
      </c>
    </row>
    <row r="227" spans="1:5" ht="55.5" hidden="1" customHeight="1" x14ac:dyDescent="0.25">
      <c r="A227" s="28" t="s">
        <v>321</v>
      </c>
      <c r="B227" s="29" t="s">
        <v>322</v>
      </c>
      <c r="C227" s="30">
        <v>0</v>
      </c>
      <c r="D227" s="30">
        <v>0</v>
      </c>
      <c r="E227" s="30">
        <v>0</v>
      </c>
    </row>
    <row r="228" spans="1:5" ht="69" customHeight="1" x14ac:dyDescent="0.25">
      <c r="A228" s="28" t="s">
        <v>457</v>
      </c>
      <c r="B228" s="29" t="s">
        <v>458</v>
      </c>
      <c r="C228" s="30">
        <f>C229</f>
        <v>11484.17</v>
      </c>
      <c r="D228" s="30">
        <f t="shared" ref="D228:E228" si="160">D229</f>
        <v>53266.99</v>
      </c>
      <c r="E228" s="30">
        <f t="shared" si="160"/>
        <v>58449.71</v>
      </c>
    </row>
    <row r="229" spans="1:5" ht="78" customHeight="1" x14ac:dyDescent="0.25">
      <c r="A229" s="28" t="s">
        <v>459</v>
      </c>
      <c r="B229" s="29" t="s">
        <v>466</v>
      </c>
      <c r="C229" s="30">
        <f>C230</f>
        <v>11484.17</v>
      </c>
      <c r="D229" s="30">
        <f t="shared" ref="D229:E229" si="161">D230</f>
        <v>53266.99</v>
      </c>
      <c r="E229" s="30">
        <f t="shared" si="161"/>
        <v>58449.71</v>
      </c>
    </row>
    <row r="230" spans="1:5" ht="84" customHeight="1" x14ac:dyDescent="0.25">
      <c r="A230" s="28" t="s">
        <v>460</v>
      </c>
      <c r="B230" s="29" t="s">
        <v>466</v>
      </c>
      <c r="C230" s="30">
        <v>11484.17</v>
      </c>
      <c r="D230" s="30">
        <v>53266.99</v>
      </c>
      <c r="E230" s="30">
        <v>58449.71</v>
      </c>
    </row>
    <row r="231" spans="1:5" ht="35.25" customHeight="1" x14ac:dyDescent="0.25">
      <c r="A231" s="28" t="s">
        <v>185</v>
      </c>
      <c r="B231" s="29" t="s">
        <v>186</v>
      </c>
      <c r="C231" s="30">
        <f t="shared" ref="C231:E231" si="162">SUM(C232)</f>
        <v>6192154.2599999998</v>
      </c>
      <c r="D231" s="30">
        <f t="shared" si="162"/>
        <v>2219275.2800000003</v>
      </c>
      <c r="E231" s="30">
        <f t="shared" si="162"/>
        <v>2239353.62</v>
      </c>
    </row>
    <row r="232" spans="1:5" ht="33" customHeight="1" x14ac:dyDescent="0.25">
      <c r="A232" s="28" t="s">
        <v>217</v>
      </c>
      <c r="B232" s="29" t="s">
        <v>63</v>
      </c>
      <c r="C232" s="30">
        <f t="shared" ref="C232:E232" si="163">SUM(C233)</f>
        <v>6192154.2599999998</v>
      </c>
      <c r="D232" s="30">
        <f t="shared" si="163"/>
        <v>2219275.2800000003</v>
      </c>
      <c r="E232" s="30">
        <f t="shared" si="163"/>
        <v>2239353.62</v>
      </c>
    </row>
    <row r="233" spans="1:5" ht="35.25" customHeight="1" x14ac:dyDescent="0.25">
      <c r="A233" s="28" t="s">
        <v>90</v>
      </c>
      <c r="B233" s="29" t="s">
        <v>63</v>
      </c>
      <c r="C233" s="30">
        <f>625715.45+2316753+725273.23+708750+1815662.58</f>
        <v>6192154.2599999998</v>
      </c>
      <c r="D233" s="30">
        <f>708750+1510525.28</f>
        <v>2219275.2800000003</v>
      </c>
      <c r="E233" s="30">
        <f>708750+1530603.62</f>
        <v>2239353.62</v>
      </c>
    </row>
    <row r="234" spans="1:5" ht="66" customHeight="1" x14ac:dyDescent="0.25">
      <c r="A234" s="25" t="s">
        <v>91</v>
      </c>
      <c r="B234" s="26" t="s">
        <v>64</v>
      </c>
      <c r="C234" s="27">
        <f t="shared" ref="C234" si="164">SUM(C236+C239+C242+C245+C248)</f>
        <v>148760910.38999999</v>
      </c>
      <c r="D234" s="27">
        <f t="shared" ref="D234" si="165">SUM(D236+D239+D242+D245+D248)</f>
        <v>148604495.78</v>
      </c>
      <c r="E234" s="27">
        <f t="shared" ref="E234" si="166">SUM(E236+E239+E242+E245+E248)</f>
        <v>148669557.69999999</v>
      </c>
    </row>
    <row r="235" spans="1:5" ht="93" hidden="1" customHeight="1" x14ac:dyDescent="0.25">
      <c r="A235" s="28" t="s">
        <v>39</v>
      </c>
      <c r="B235" s="29" t="s">
        <v>40</v>
      </c>
      <c r="C235" s="30"/>
      <c r="D235" s="30"/>
      <c r="E235" s="30"/>
    </row>
    <row r="236" spans="1:5" ht="61.5" customHeight="1" x14ac:dyDescent="0.25">
      <c r="A236" s="28" t="s">
        <v>277</v>
      </c>
      <c r="B236" s="29" t="s">
        <v>418</v>
      </c>
      <c r="C236" s="30">
        <f t="shared" ref="C236:E236" si="167">SUM(C237)</f>
        <v>5443746.1600000001</v>
      </c>
      <c r="D236" s="30">
        <f t="shared" si="167"/>
        <v>4779650.8499999996</v>
      </c>
      <c r="E236" s="30">
        <f t="shared" si="167"/>
        <v>4844865.5699999994</v>
      </c>
    </row>
    <row r="237" spans="1:5" ht="72" customHeight="1" x14ac:dyDescent="0.25">
      <c r="A237" s="28" t="s">
        <v>278</v>
      </c>
      <c r="B237" s="29" t="s">
        <v>41</v>
      </c>
      <c r="C237" s="30">
        <f t="shared" ref="C237:E237" si="168">SUM(C238)</f>
        <v>5443746.1600000001</v>
      </c>
      <c r="D237" s="30">
        <f t="shared" si="168"/>
        <v>4779650.8499999996</v>
      </c>
      <c r="E237" s="30">
        <f t="shared" si="168"/>
        <v>4844865.5699999994</v>
      </c>
    </row>
    <row r="238" spans="1:5" ht="84" customHeight="1" x14ac:dyDescent="0.25">
      <c r="A238" s="28" t="s">
        <v>89</v>
      </c>
      <c r="B238" s="29" t="s">
        <v>41</v>
      </c>
      <c r="C238" s="30">
        <f>42891+572549+2458533.39+56700+11357+555869.91+175404.9+1570440.96</f>
        <v>5443746.1600000001</v>
      </c>
      <c r="D238" s="30">
        <f>42891+572549+1832091.9+56700+11669+587755.15+42542.32+1633452.48</f>
        <v>4779650.8499999996</v>
      </c>
      <c r="E238" s="30">
        <f>42891+572549+1832091.9+56700+11669+587755.15+42542.32+1698667.2</f>
        <v>4844865.5699999994</v>
      </c>
    </row>
    <row r="239" spans="1:5" ht="101.25" customHeight="1" x14ac:dyDescent="0.25">
      <c r="A239" s="28" t="s">
        <v>279</v>
      </c>
      <c r="B239" s="29" t="s">
        <v>419</v>
      </c>
      <c r="C239" s="30">
        <f t="shared" ref="C239:E239" si="169">SUM(C240)</f>
        <v>1882320</v>
      </c>
      <c r="D239" s="30">
        <f t="shared" si="169"/>
        <v>941160</v>
      </c>
      <c r="E239" s="30">
        <f t="shared" si="169"/>
        <v>941160</v>
      </c>
    </row>
    <row r="240" spans="1:5" ht="117" customHeight="1" x14ac:dyDescent="0.25">
      <c r="A240" s="28" t="s">
        <v>280</v>
      </c>
      <c r="B240" s="29" t="s">
        <v>420</v>
      </c>
      <c r="C240" s="30">
        <f t="shared" ref="C240:E240" si="170">SUM(C241)</f>
        <v>1882320</v>
      </c>
      <c r="D240" s="30">
        <f t="shared" si="170"/>
        <v>941160</v>
      </c>
      <c r="E240" s="30">
        <f t="shared" si="170"/>
        <v>941160</v>
      </c>
    </row>
    <row r="241" spans="1:5" ht="105" x14ac:dyDescent="0.25">
      <c r="A241" s="28" t="s">
        <v>92</v>
      </c>
      <c r="B241" s="29" t="s">
        <v>77</v>
      </c>
      <c r="C241" s="30">
        <f>1882320</f>
        <v>1882320</v>
      </c>
      <c r="D241" s="30">
        <f>941160</f>
        <v>941160</v>
      </c>
      <c r="E241" s="30">
        <f>941160</f>
        <v>941160</v>
      </c>
    </row>
    <row r="242" spans="1:5" ht="111" customHeight="1" x14ac:dyDescent="0.25">
      <c r="A242" s="28" t="s">
        <v>281</v>
      </c>
      <c r="B242" s="29" t="s">
        <v>421</v>
      </c>
      <c r="C242" s="30">
        <f t="shared" ref="C242:E242" si="171">SUM(C243)</f>
        <v>1273.98</v>
      </c>
      <c r="D242" s="30">
        <f t="shared" si="171"/>
        <v>1329.93</v>
      </c>
      <c r="E242" s="30">
        <f t="shared" si="171"/>
        <v>1177.1300000000001</v>
      </c>
    </row>
    <row r="243" spans="1:5" ht="103.5" customHeight="1" x14ac:dyDescent="0.25">
      <c r="A243" s="28" t="s">
        <v>282</v>
      </c>
      <c r="B243" s="29" t="s">
        <v>422</v>
      </c>
      <c r="C243" s="30">
        <v>1273.98</v>
      </c>
      <c r="D243" s="30">
        <v>1329.93</v>
      </c>
      <c r="E243" s="30">
        <f t="shared" ref="E243" si="172">SUM(E244)</f>
        <v>1177.1300000000001</v>
      </c>
    </row>
    <row r="244" spans="1:5" ht="126.75" customHeight="1" x14ac:dyDescent="0.25">
      <c r="A244" s="28" t="s">
        <v>93</v>
      </c>
      <c r="B244" s="29" t="s">
        <v>423</v>
      </c>
      <c r="C244" s="30">
        <f>2108.94</f>
        <v>2108.94</v>
      </c>
      <c r="D244" s="30">
        <f>1893.75</f>
        <v>1893.75</v>
      </c>
      <c r="E244" s="30">
        <v>1177.1300000000001</v>
      </c>
    </row>
    <row r="245" spans="1:5" ht="50.25" hidden="1" customHeight="1" x14ac:dyDescent="0.25">
      <c r="A245" s="28" t="s">
        <v>308</v>
      </c>
      <c r="B245" s="29" t="s">
        <v>309</v>
      </c>
      <c r="C245" s="30">
        <f t="shared" ref="C245:E246" si="173">SUM(C246)</f>
        <v>0</v>
      </c>
      <c r="D245" s="30">
        <f t="shared" si="173"/>
        <v>0</v>
      </c>
      <c r="E245" s="30">
        <f t="shared" si="173"/>
        <v>0</v>
      </c>
    </row>
    <row r="246" spans="1:5" ht="33" hidden="1" customHeight="1" x14ac:dyDescent="0.25">
      <c r="A246" s="28" t="s">
        <v>310</v>
      </c>
      <c r="B246" s="29" t="s">
        <v>311</v>
      </c>
      <c r="C246" s="30">
        <f t="shared" si="173"/>
        <v>0</v>
      </c>
      <c r="D246" s="30">
        <f t="shared" si="173"/>
        <v>0</v>
      </c>
      <c r="E246" s="30">
        <f t="shared" si="173"/>
        <v>0</v>
      </c>
    </row>
    <row r="247" spans="1:5" ht="48.75" hidden="1" customHeight="1" x14ac:dyDescent="0.25">
      <c r="A247" s="28" t="s">
        <v>312</v>
      </c>
      <c r="B247" s="29" t="s">
        <v>311</v>
      </c>
      <c r="C247" s="30">
        <v>0</v>
      </c>
      <c r="D247" s="30">
        <v>0</v>
      </c>
      <c r="E247" s="30">
        <v>0</v>
      </c>
    </row>
    <row r="248" spans="1:5" ht="45" customHeight="1" x14ac:dyDescent="0.25">
      <c r="A248" s="28" t="s">
        <v>283</v>
      </c>
      <c r="B248" s="29" t="s">
        <v>424</v>
      </c>
      <c r="C248" s="30">
        <f t="shared" ref="C248:E248" si="174">SUM(C249)</f>
        <v>141433570.25</v>
      </c>
      <c r="D248" s="30">
        <f t="shared" si="174"/>
        <v>142882355</v>
      </c>
      <c r="E248" s="30">
        <f t="shared" si="174"/>
        <v>142882355</v>
      </c>
    </row>
    <row r="249" spans="1:5" ht="45" customHeight="1" x14ac:dyDescent="0.25">
      <c r="A249" s="28" t="s">
        <v>284</v>
      </c>
      <c r="B249" s="29" t="s">
        <v>42</v>
      </c>
      <c r="C249" s="30">
        <f t="shared" ref="C249:E249" si="175">SUM(C250)</f>
        <v>141433570.25</v>
      </c>
      <c r="D249" s="30">
        <f t="shared" si="175"/>
        <v>142882355</v>
      </c>
      <c r="E249" s="30">
        <f t="shared" si="175"/>
        <v>142882355</v>
      </c>
    </row>
    <row r="250" spans="1:5" ht="41.25" customHeight="1" x14ac:dyDescent="0.25">
      <c r="A250" s="28" t="s">
        <v>95</v>
      </c>
      <c r="B250" s="29" t="s">
        <v>42</v>
      </c>
      <c r="C250" s="30">
        <f>77084648.75+1562963.5+62785958</f>
        <v>141433570.25</v>
      </c>
      <c r="D250" s="30">
        <f>77916280+1579231+63386844</f>
        <v>142882355</v>
      </c>
      <c r="E250" s="30">
        <f>77916280+1579231+63386844</f>
        <v>142882355</v>
      </c>
    </row>
    <row r="251" spans="1:5" ht="32.25" customHeight="1" x14ac:dyDescent="0.25">
      <c r="A251" s="25" t="s">
        <v>214</v>
      </c>
      <c r="B251" s="26" t="s">
        <v>49</v>
      </c>
      <c r="C251" s="27">
        <f t="shared" ref="C251" si="176">SUM(C253+C255+C258)</f>
        <v>8068120.9800000004</v>
      </c>
      <c r="D251" s="27">
        <f t="shared" ref="D251" si="177">SUM(D253+D255+D258)</f>
        <v>7343280</v>
      </c>
      <c r="E251" s="27">
        <f t="shared" ref="E251" si="178">SUM(E253+E255+E258)</f>
        <v>7343280</v>
      </c>
    </row>
    <row r="252" spans="1:5" ht="105" customHeight="1" x14ac:dyDescent="0.25">
      <c r="A252" s="28" t="s">
        <v>302</v>
      </c>
      <c r="B252" s="29" t="s">
        <v>425</v>
      </c>
      <c r="C252" s="30">
        <f t="shared" ref="C252:E252" si="179">SUM(C253)</f>
        <v>724840.98</v>
      </c>
      <c r="D252" s="30">
        <f t="shared" si="179"/>
        <v>0</v>
      </c>
      <c r="E252" s="30">
        <f t="shared" si="179"/>
        <v>0</v>
      </c>
    </row>
    <row r="253" spans="1:5" ht="111.75" customHeight="1" x14ac:dyDescent="0.25">
      <c r="A253" s="28" t="s">
        <v>285</v>
      </c>
      <c r="B253" s="29" t="s">
        <v>50</v>
      </c>
      <c r="C253" s="30">
        <f t="shared" ref="C253:E253" si="180">SUM(C254)</f>
        <v>724840.98</v>
      </c>
      <c r="D253" s="30">
        <f t="shared" si="180"/>
        <v>0</v>
      </c>
      <c r="E253" s="30">
        <f t="shared" si="180"/>
        <v>0</v>
      </c>
    </row>
    <row r="254" spans="1:5" ht="126.75" customHeight="1" x14ac:dyDescent="0.25">
      <c r="A254" s="28" t="s">
        <v>94</v>
      </c>
      <c r="B254" s="29" t="s">
        <v>50</v>
      </c>
      <c r="C254" s="30">
        <v>724840.98</v>
      </c>
      <c r="D254" s="30">
        <v>0</v>
      </c>
      <c r="E254" s="30">
        <v>0</v>
      </c>
    </row>
    <row r="255" spans="1:5" ht="105.75" customHeight="1" x14ac:dyDescent="0.25">
      <c r="A255" s="28" t="s">
        <v>212</v>
      </c>
      <c r="B255" s="29" t="s">
        <v>426</v>
      </c>
      <c r="C255" s="30">
        <f t="shared" ref="C255:E255" si="181">SUM(C256)</f>
        <v>7343280</v>
      </c>
      <c r="D255" s="30">
        <f t="shared" si="181"/>
        <v>7343280</v>
      </c>
      <c r="E255" s="30">
        <f t="shared" si="181"/>
        <v>7343280</v>
      </c>
    </row>
    <row r="256" spans="1:5" ht="141.75" customHeight="1" x14ac:dyDescent="0.25">
      <c r="A256" s="28" t="s">
        <v>215</v>
      </c>
      <c r="B256" s="29" t="s">
        <v>211</v>
      </c>
      <c r="C256" s="30">
        <f t="shared" ref="C256:E256" si="182">SUM(C257)</f>
        <v>7343280</v>
      </c>
      <c r="D256" s="30">
        <f t="shared" si="182"/>
        <v>7343280</v>
      </c>
      <c r="E256" s="30">
        <f t="shared" si="182"/>
        <v>7343280</v>
      </c>
    </row>
    <row r="257" spans="1:5" ht="108" customHeight="1" x14ac:dyDescent="0.25">
      <c r="A257" s="28" t="s">
        <v>210</v>
      </c>
      <c r="B257" s="29" t="s">
        <v>211</v>
      </c>
      <c r="C257" s="30">
        <v>7343280</v>
      </c>
      <c r="D257" s="30">
        <v>7343280</v>
      </c>
      <c r="E257" s="30">
        <v>7343280</v>
      </c>
    </row>
    <row r="258" spans="1:5" ht="50.25" hidden="1" customHeight="1" x14ac:dyDescent="0.25">
      <c r="A258" s="28" t="s">
        <v>216</v>
      </c>
      <c r="B258" s="29" t="s">
        <v>427</v>
      </c>
      <c r="C258" s="30">
        <f t="shared" ref="C258:E258" si="183">SUM(C259)</f>
        <v>0</v>
      </c>
      <c r="D258" s="30">
        <f t="shared" si="183"/>
        <v>0</v>
      </c>
      <c r="E258" s="30">
        <f t="shared" si="183"/>
        <v>0</v>
      </c>
    </row>
    <row r="259" spans="1:5" ht="69.75" hidden="1" customHeight="1" x14ac:dyDescent="0.25">
      <c r="A259" s="28" t="s">
        <v>213</v>
      </c>
      <c r="B259" s="32" t="s">
        <v>128</v>
      </c>
      <c r="C259" s="30">
        <f t="shared" ref="C259:E259" si="184">SUM(C260)</f>
        <v>0</v>
      </c>
      <c r="D259" s="30">
        <f t="shared" si="184"/>
        <v>0</v>
      </c>
      <c r="E259" s="30">
        <f t="shared" si="184"/>
        <v>0</v>
      </c>
    </row>
    <row r="260" spans="1:5" ht="69.75" hidden="1" customHeight="1" x14ac:dyDescent="0.25">
      <c r="A260" s="38" t="s">
        <v>127</v>
      </c>
      <c r="B260" s="32" t="s">
        <v>128</v>
      </c>
      <c r="C260" s="30">
        <v>0</v>
      </c>
      <c r="D260" s="30">
        <v>0</v>
      </c>
      <c r="E260" s="30">
        <v>0</v>
      </c>
    </row>
    <row r="261" spans="1:5" ht="40.5" hidden="1" customHeight="1" x14ac:dyDescent="0.25">
      <c r="A261" s="38" t="s">
        <v>338</v>
      </c>
      <c r="B261" s="45" t="s">
        <v>128</v>
      </c>
      <c r="C261" s="30">
        <v>0</v>
      </c>
      <c r="D261" s="30">
        <v>0</v>
      </c>
      <c r="E261" s="30">
        <v>0</v>
      </c>
    </row>
    <row r="262" spans="1:5" ht="42" hidden="1" customHeight="1" x14ac:dyDescent="0.25">
      <c r="A262" s="31" t="s">
        <v>342</v>
      </c>
      <c r="B262" s="46" t="s">
        <v>343</v>
      </c>
      <c r="C262" s="30">
        <v>0</v>
      </c>
      <c r="D262" s="30">
        <v>0</v>
      </c>
      <c r="E262" s="30">
        <v>0</v>
      </c>
    </row>
    <row r="263" spans="1:5" ht="60.75" hidden="1" customHeight="1" x14ac:dyDescent="0.25">
      <c r="A263" s="31" t="s">
        <v>344</v>
      </c>
      <c r="B263" s="47" t="s">
        <v>345</v>
      </c>
      <c r="C263" s="30">
        <v>0</v>
      </c>
      <c r="D263" s="30">
        <v>0</v>
      </c>
      <c r="E263" s="30">
        <v>0</v>
      </c>
    </row>
    <row r="264" spans="1:5" ht="58.5" hidden="1" customHeight="1" x14ac:dyDescent="0.25">
      <c r="A264" s="31" t="s">
        <v>346</v>
      </c>
      <c r="B264" s="47" t="s">
        <v>345</v>
      </c>
      <c r="C264" s="30">
        <v>0</v>
      </c>
      <c r="D264" s="30">
        <v>0</v>
      </c>
      <c r="E264" s="30">
        <v>0</v>
      </c>
    </row>
    <row r="265" spans="1:5" ht="66.75" hidden="1" customHeight="1" x14ac:dyDescent="0.25">
      <c r="A265" s="31" t="s">
        <v>347</v>
      </c>
      <c r="B265" s="47" t="s">
        <v>345</v>
      </c>
      <c r="C265" s="30">
        <v>0</v>
      </c>
      <c r="D265" s="30">
        <v>0</v>
      </c>
      <c r="E265" s="30">
        <v>0</v>
      </c>
    </row>
    <row r="266" spans="1:5" ht="82.5" hidden="1" customHeight="1" x14ac:dyDescent="0.25">
      <c r="A266" s="25" t="s">
        <v>59</v>
      </c>
      <c r="B266" s="48" t="s">
        <v>286</v>
      </c>
      <c r="C266" s="30">
        <f t="shared" ref="C266" si="185">SUM(C268)</f>
        <v>0</v>
      </c>
      <c r="D266" s="30">
        <f t="shared" ref="D266" si="186">SUM(D268)</f>
        <v>0</v>
      </c>
      <c r="E266" s="30">
        <f t="shared" ref="E266" si="187">SUM(E268)</f>
        <v>0</v>
      </c>
    </row>
    <row r="267" spans="1:5" ht="58.5" hidden="1" customHeight="1" x14ac:dyDescent="0.25">
      <c r="A267" s="28" t="s">
        <v>57</v>
      </c>
      <c r="B267" s="49" t="s">
        <v>58</v>
      </c>
      <c r="C267" s="43"/>
      <c r="D267" s="43"/>
      <c r="E267" s="43"/>
    </row>
    <row r="268" spans="1:5" ht="87" hidden="1" customHeight="1" x14ac:dyDescent="0.25">
      <c r="A268" s="28" t="s">
        <v>288</v>
      </c>
      <c r="B268" s="49" t="s">
        <v>287</v>
      </c>
      <c r="C268" s="30">
        <f t="shared" ref="C268:E268" si="188">SUM(C269)</f>
        <v>0</v>
      </c>
      <c r="D268" s="30">
        <f t="shared" si="188"/>
        <v>0</v>
      </c>
      <c r="E268" s="30">
        <f t="shared" si="188"/>
        <v>0</v>
      </c>
    </row>
    <row r="269" spans="1:5" ht="60.75" hidden="1" customHeight="1" x14ac:dyDescent="0.25">
      <c r="A269" s="28" t="s">
        <v>117</v>
      </c>
      <c r="B269" s="49" t="s">
        <v>287</v>
      </c>
      <c r="C269" s="30">
        <v>0</v>
      </c>
      <c r="D269" s="30">
        <v>0</v>
      </c>
      <c r="E269" s="30">
        <v>0</v>
      </c>
    </row>
    <row r="270" spans="1:5" ht="90.75" hidden="1" customHeight="1" x14ac:dyDescent="0.25">
      <c r="A270" s="25" t="s">
        <v>54</v>
      </c>
      <c r="B270" s="48" t="s">
        <v>53</v>
      </c>
      <c r="C270" s="30">
        <f t="shared" ref="C270:E270" si="189">SUM(C271)</f>
        <v>0</v>
      </c>
      <c r="D270" s="30">
        <f t="shared" si="189"/>
        <v>0</v>
      </c>
      <c r="E270" s="30">
        <f t="shared" si="189"/>
        <v>0</v>
      </c>
    </row>
    <row r="271" spans="1:5" ht="90.75" hidden="1" customHeight="1" x14ac:dyDescent="0.25">
      <c r="A271" s="28" t="s">
        <v>290</v>
      </c>
      <c r="B271" s="49" t="s">
        <v>289</v>
      </c>
      <c r="C271" s="30">
        <f t="shared" ref="C271:E271" si="190">SUM(C272)</f>
        <v>0</v>
      </c>
      <c r="D271" s="30">
        <f t="shared" si="190"/>
        <v>0</v>
      </c>
      <c r="E271" s="30">
        <f t="shared" si="190"/>
        <v>0</v>
      </c>
    </row>
    <row r="272" spans="1:5" ht="87.75" hidden="1" customHeight="1" x14ac:dyDescent="0.25">
      <c r="A272" s="28" t="s">
        <v>120</v>
      </c>
      <c r="B272" s="49" t="s">
        <v>119</v>
      </c>
      <c r="C272" s="30">
        <v>0</v>
      </c>
      <c r="D272" s="30">
        <v>0</v>
      </c>
      <c r="E272" s="30">
        <v>0</v>
      </c>
    </row>
    <row r="273" spans="1:5" ht="51" customHeight="1" x14ac:dyDescent="0.25">
      <c r="A273" s="50" t="s">
        <v>43</v>
      </c>
      <c r="B273" s="48"/>
      <c r="C273" s="33">
        <f>C9+C197</f>
        <v>434961744.54999995</v>
      </c>
      <c r="D273" s="33">
        <f>D9+D197</f>
        <v>377113201.14999998</v>
      </c>
      <c r="E273" s="33">
        <f>E9+E197</f>
        <v>379974191.43000001</v>
      </c>
    </row>
    <row r="274" spans="1:5" x14ac:dyDescent="0.25">
      <c r="A274" s="5"/>
      <c r="B274" s="6"/>
      <c r="C274" s="7"/>
    </row>
    <row r="275" spans="1:5" x14ac:dyDescent="0.25">
      <c r="A275" s="5"/>
      <c r="B275" s="6"/>
    </row>
    <row r="276" spans="1:5" x14ac:dyDescent="0.25">
      <c r="A276" s="5"/>
      <c r="B276" s="6"/>
    </row>
    <row r="277" spans="1:5" x14ac:dyDescent="0.25">
      <c r="C277" s="7"/>
    </row>
    <row r="280" spans="1:5" x14ac:dyDescent="0.25">
      <c r="C280" s="7"/>
    </row>
  </sheetData>
  <mergeCells count="11">
    <mergeCell ref="A5:D5"/>
    <mergeCell ref="A1:B1"/>
    <mergeCell ref="A2:E2"/>
    <mergeCell ref="C1:E1"/>
    <mergeCell ref="A4:E4"/>
    <mergeCell ref="A3:E3"/>
    <mergeCell ref="E6:E8"/>
    <mergeCell ref="D6:D8"/>
    <mergeCell ref="C6:C8"/>
    <mergeCell ref="A6:A8"/>
    <mergeCell ref="B6:B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Eko</cp:lastModifiedBy>
  <cp:lastPrinted>2022-10-14T07:42:07Z</cp:lastPrinted>
  <dcterms:created xsi:type="dcterms:W3CDTF">2015-11-02T12:11:35Z</dcterms:created>
  <dcterms:modified xsi:type="dcterms:W3CDTF">2023-01-27T11:13:42Z</dcterms:modified>
</cp:coreProperties>
</file>